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9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3Gc" sheetId="6" r:id="rId6"/>
    <sheet name="Div3Gd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<sst xmlns="http://schemas.openxmlformats.org/spreadsheetml/2006/main" count="1676" uniqueCount="272">
  <si>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</si>
  <si>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</si>
  <si>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</si>
  <si>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</si>
  <si>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</si>
  <si>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</si>
  <si>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</si>
  <si>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</si>
  <si>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</si>
  <si>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</si>
  <si>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</si>
  <si>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</si>
  <si>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</si>
  <si>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</si>
  <si>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</si>
  <si>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</si>
  <si>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</si>
  <si>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</si>
  <si>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</si>
  <si>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</si>
  <si>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Lieu : 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</si>
  <si>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</si>
  <si>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  Division 3 groupe A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</si>
  <si>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</si>
  <si>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     Division 3 groupe C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</si>
  <si>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</si>
  <si>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</si>
  <si>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</si>
  <si>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</si>
  <si>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</si>
  <si>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</si>
  <si>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</si>
  <si>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</si>
  <si>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</si>
  <si>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</si>
  <si>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NAVEIL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</si>
  <si>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</si>
  <si>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</si>
  <si>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</si>
  <si>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</si>
  <si>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</si>
  <si>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</si>
  <si>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</si>
  <si>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</si>
  <si>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LANGON 1</t>
  </si>
  <si>
    <t>NAVEIL 2</t>
  </si>
  <si>
    <t>Classement Vétérans D 2 A</t>
  </si>
  <si>
    <t>PRUNIERS 2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</si>
  <si>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</si>
  <si>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</si>
  <si>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</si>
  <si>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</si>
  <si>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</si>
  <si>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MARCHENOIR</t>
  </si>
  <si>
    <t>MONT-P-CHAMBORD 2</t>
  </si>
  <si>
    <t>GIEVRES</t>
  </si>
  <si>
    <t>LANGON 2</t>
  </si>
  <si>
    <t>SALBRIS 3</t>
  </si>
  <si>
    <t>MONTRICHARD 1</t>
  </si>
  <si>
    <t>VOUZON 1</t>
  </si>
  <si>
    <t>COUR-CHEVERNY 1</t>
  </si>
  <si>
    <t>MONTOIRE 2</t>
  </si>
  <si>
    <t>GIEVRES 2</t>
  </si>
  <si>
    <t xml:space="preserve">                                                            Division 3 groupe D                                        Arbitre</t>
  </si>
  <si>
    <t>ROMORANTIN 4</t>
  </si>
  <si>
    <t>COUR-CHEVERNY 3</t>
  </si>
  <si>
    <t>LA CHAUSSEE  2</t>
  </si>
  <si>
    <t>VILLEBAROU 1</t>
  </si>
  <si>
    <t>VENDOME 2</t>
  </si>
  <si>
    <t>Classement Division 3 groupe D</t>
  </si>
  <si>
    <t>SELOMMES</t>
  </si>
  <si>
    <t>LANGON</t>
  </si>
  <si>
    <t>CHOUZY/ CISSE 1</t>
  </si>
  <si>
    <t>F</t>
  </si>
  <si>
    <t>Totaux</t>
  </si>
  <si>
    <t>NAVEIL 3</t>
  </si>
  <si>
    <t>SELLES-S-CHER 1</t>
  </si>
  <si>
    <t>ST-LAURENT-NOUAN</t>
  </si>
  <si>
    <t>COUR-CHEVERNY 4</t>
  </si>
  <si>
    <t>LANGON 3</t>
  </si>
  <si>
    <t>VILLEFRANCHE</t>
  </si>
  <si>
    <t>SELLES-S-CHER 3</t>
  </si>
  <si>
    <t>NOYERS-S-CHER 1</t>
  </si>
  <si>
    <t>LAMOTTE BEUVRON 2</t>
  </si>
  <si>
    <t>Lieu :SAVIGNY</t>
  </si>
  <si>
    <t>Lieu : ROMORANTIN</t>
  </si>
  <si>
    <t>Lieu : SALBRIS</t>
  </si>
  <si>
    <t>Lieu : VOUZON</t>
  </si>
  <si>
    <t>Lieu : ST AIGNAN</t>
  </si>
  <si>
    <t>Lieu : VENDOME</t>
  </si>
  <si>
    <t>Lieu : SAVIGNY</t>
  </si>
  <si>
    <t xml:space="preserve">Lieu :ROMORANTIN </t>
  </si>
  <si>
    <t xml:space="preserve">Lieu :VENDOME </t>
  </si>
  <si>
    <t>Lieu : LA CHAUSSEE</t>
  </si>
  <si>
    <t>FINALE FEMININE</t>
  </si>
  <si>
    <t>FINALE DIVISION 2</t>
  </si>
  <si>
    <t>PHASES FINALE D3</t>
  </si>
  <si>
    <t>GASSELIN N</t>
  </si>
  <si>
    <t>CATRIX JM</t>
  </si>
  <si>
    <t>HARNOIS J</t>
  </si>
  <si>
    <t>CAMUS G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</si>
  <si>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</si>
  <si>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</si>
  <si>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</si>
  <si>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</si>
  <si>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</si>
  <si>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</si>
  <si>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</si>
  <si>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</si>
  <si>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D3 groupe D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</si>
  <si>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</si>
  <si>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</si>
  <si>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</si>
  <si>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</si>
  <si>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</si>
  <si>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LAMOTTE BEUVRON 1</t>
  </si>
  <si>
    <t>MONTRICHARD</t>
  </si>
  <si>
    <t>NAVEIL 1</t>
  </si>
  <si>
    <t>PRUNIERS 1</t>
  </si>
  <si>
    <t>SELLES SUR CHER 1</t>
  </si>
  <si>
    <t xml:space="preserve">OUCQUES </t>
  </si>
  <si>
    <t>SELLES SUR CHER 2</t>
  </si>
  <si>
    <t>Journée 1 du 11/03</t>
  </si>
  <si>
    <t xml:space="preserve">Journée 2 du 25/03 </t>
  </si>
  <si>
    <t>Journée 3 du 01/04</t>
  </si>
  <si>
    <t>Journée 4 du 15/04</t>
  </si>
  <si>
    <t xml:space="preserve">Journée 5 du 27/05 </t>
  </si>
  <si>
    <t>Journée 6 du 03/06</t>
  </si>
  <si>
    <t xml:space="preserve">Journée 7 du 24/06 </t>
  </si>
  <si>
    <t>Journée 8 du 09/09</t>
  </si>
  <si>
    <t>Journée 9 du 30/09</t>
  </si>
  <si>
    <t>Journée 2 du 25/03</t>
  </si>
  <si>
    <t>Journée 5 du 27/05</t>
  </si>
  <si>
    <t>Journée 7 du 24/06</t>
  </si>
  <si>
    <t>Journée  4 du 15/04</t>
  </si>
  <si>
    <t>journée 5 du 27/05</t>
  </si>
  <si>
    <t>NAVEIL  1</t>
  </si>
  <si>
    <t>SAVIGNY/BRAYE 1</t>
  </si>
  <si>
    <t>VILLEBAROU 2</t>
  </si>
  <si>
    <t>SAVIGNY-S-BRAYE 2</t>
  </si>
  <si>
    <t>SAVIGNY S BRAYE 3</t>
  </si>
  <si>
    <t>VOUZON 2</t>
  </si>
  <si>
    <t>GIEVRES 1</t>
  </si>
  <si>
    <t>COUR CHEVERNY 2</t>
  </si>
  <si>
    <t>DIVISION 3 CDC VETERANS GROUPE B     arbitre  REGNIER  M</t>
  </si>
  <si>
    <t xml:space="preserve">Lieu:SELLES/CHER CLEMENT E  </t>
  </si>
  <si>
    <t>Lieu:SELLES/CHER  CLEMENT E</t>
  </si>
  <si>
    <t xml:space="preserve">                       Division 3  CDC VETERANS GROUPE A         arbitre  CATRIX JM</t>
  </si>
  <si>
    <t>Lieu:SALBRIS  CLEMENT  E</t>
  </si>
  <si>
    <t>Lieu : VENDOME  REGNIER  M</t>
  </si>
  <si>
    <t>Lieu:VENDOME  REGNIER  M</t>
  </si>
  <si>
    <t xml:space="preserve">Lieu : VENDOME REGNIER  M    </t>
  </si>
  <si>
    <t xml:space="preserve">Lieu :  VENDOME  REGNIER  M </t>
  </si>
  <si>
    <t>Lieu: LANGON  CAMUS  G</t>
  </si>
  <si>
    <t xml:space="preserve">    Lieu: SELLES/CHER  BOUCHER JM</t>
  </si>
  <si>
    <t xml:space="preserve">      Lieu: SELLES/CHER  BOUCHER  JM                 </t>
  </si>
  <si>
    <t xml:space="preserve">    Lieu :ST  AIGNAN  REGNIER  M</t>
  </si>
  <si>
    <t xml:space="preserve">        Lieu: ST AIGNAN  REGNIER  M        </t>
  </si>
  <si>
    <t xml:space="preserve">        Lieu: LANGON  CAMUS  G                </t>
  </si>
  <si>
    <t>HEMERET J</t>
  </si>
  <si>
    <t xml:space="preserve">Lieu :VENDOME  </t>
  </si>
  <si>
    <t>GRILLON M</t>
  </si>
  <si>
    <t>GRILLON  M</t>
  </si>
  <si>
    <t>Lieu: OUCQUES                           CATRIX JM</t>
  </si>
  <si>
    <t>Lieu: OUCQUES                     CATRIX  JM</t>
  </si>
  <si>
    <t>DE MAGALHAES</t>
  </si>
  <si>
    <t>CATRIX  JM</t>
  </si>
  <si>
    <t>Lieu: SELLES/CHER</t>
  </si>
  <si>
    <t>?</t>
  </si>
  <si>
    <t>Lieu: SALBRIS</t>
  </si>
  <si>
    <t xml:space="preserve">Lieu : ROMORANTIN </t>
  </si>
  <si>
    <t>Lieu : COUR CHEVERNY</t>
  </si>
  <si>
    <t xml:space="preserve">Lieu : MONTOIRE </t>
  </si>
  <si>
    <t>Lieu:  VENDOME</t>
  </si>
  <si>
    <t>Lieu: VENDOME</t>
  </si>
  <si>
    <t>CAMUS  G</t>
  </si>
  <si>
    <t xml:space="preserve">Lieu:  ROMORANTIN </t>
  </si>
  <si>
    <t>Lieu: MONTOIRE</t>
  </si>
  <si>
    <t>Lieu: SALBRIS    CLEMENT  E</t>
  </si>
  <si>
    <t>Lieu:  ROMORANTIN   CLEMENT  E</t>
  </si>
  <si>
    <t>Classement Vétérans D 3A</t>
  </si>
  <si>
    <t>Classement Vétérans D 3 B</t>
  </si>
  <si>
    <t>NOYERS SUR CHER</t>
  </si>
  <si>
    <t>COUR CHEVERNY 1</t>
  </si>
  <si>
    <t>ST AIGNAN/CHER</t>
  </si>
  <si>
    <t>MONTOIRE/LOIR 1</t>
  </si>
  <si>
    <t>COUR CHEVERNY2</t>
  </si>
  <si>
    <t xml:space="preserve">LAMOTTE BEUVRON 1 </t>
  </si>
  <si>
    <t>CHOUZY -S-CISSE 2</t>
  </si>
  <si>
    <t xml:space="preserve">PRUNIERS </t>
  </si>
  <si>
    <t>SELLES -S-CHER 1</t>
  </si>
  <si>
    <t>CHOUZY / CISSE 3</t>
  </si>
  <si>
    <t>SELLES-S-CHER 2</t>
  </si>
  <si>
    <t>MONT-P-CHAMBORD 3</t>
  </si>
  <si>
    <t xml:space="preserve">ST AIGNAN/ CHER </t>
  </si>
  <si>
    <t>SELLES-S-CHER 4</t>
  </si>
  <si>
    <t>SAVIGNY-S-BRAYE 3</t>
  </si>
  <si>
    <t>COUR CHEVERNY 3</t>
  </si>
  <si>
    <t>²²²²</t>
  </si>
  <si>
    <t xml:space="preserve">OUCQUES 1 </t>
  </si>
  <si>
    <t>lieu: ROMORANTIN</t>
  </si>
  <si>
    <t xml:space="preserve">     CLEMENT E</t>
  </si>
  <si>
    <t>lieu: SALBRIS</t>
  </si>
  <si>
    <t xml:space="preserve">     CLEMENT  E</t>
  </si>
  <si>
    <t xml:space="preserve">    CLEMENT  E</t>
  </si>
  <si>
    <t>CHOUZY-S-CISSE 2</t>
  </si>
  <si>
    <t>MER 1</t>
  </si>
  <si>
    <t>MONTOIRE-S-LOIR</t>
  </si>
  <si>
    <t>OUCQUES 2</t>
  </si>
  <si>
    <t>SAVIGNY-S-BRAYE</t>
  </si>
  <si>
    <t>MER 2</t>
  </si>
  <si>
    <t>SALBRIS 4</t>
  </si>
  <si>
    <t xml:space="preserve">ST AIGNAN-S-CHER </t>
  </si>
  <si>
    <t>CHOUZY-S-CISSE 1</t>
  </si>
  <si>
    <t xml:space="preserve">VILLEBAROU </t>
  </si>
  <si>
    <t xml:space="preserve">MONTRICHARD </t>
  </si>
  <si>
    <t xml:space="preserve">              DIVISION 1  CDC VETERANS                    arbitre                CATRIX JM                                                                                                          </t>
  </si>
  <si>
    <t>Lieu :  MER                CATRIX JM</t>
  </si>
  <si>
    <t>Lieu :ST AIGNAN  REGNIER M</t>
  </si>
  <si>
    <t>Division 2 CDC VETERANS GROUPE A       arbitre                    REGNIER  M</t>
  </si>
  <si>
    <t xml:space="preserve">                                        Lieu: ST AIGNAN/CHER REGNIER  M                 </t>
  </si>
  <si>
    <t xml:space="preserve">      Lieu:ST AIGNAN/CHER  REGNIER  M      </t>
  </si>
  <si>
    <t>Lieu : OUCQUES</t>
  </si>
  <si>
    <t>Lieu : SELLES SUR CHER</t>
  </si>
  <si>
    <t>Lieu: COUR CHEVERNY</t>
  </si>
  <si>
    <t>Lieu :COUR CHEVERNY</t>
  </si>
  <si>
    <t xml:space="preserve">lieu: MER    </t>
  </si>
  <si>
    <t xml:space="preserve">    CATRIX JM</t>
  </si>
  <si>
    <t xml:space="preserve">Lieu: MER  </t>
  </si>
  <si>
    <t>Lieu:  ST AIGNAN    REGNIER  M</t>
  </si>
  <si>
    <t xml:space="preserve">  Lieu:  LANGON                    CAMUS  G   </t>
  </si>
  <si>
    <t xml:space="preserve">Lieu : LANGON             CAMUS  G </t>
  </si>
  <si>
    <t xml:space="preserve">Lieu : SALBRIS            CLEMENT  E   </t>
  </si>
  <si>
    <t xml:space="preserve">Lieu : ST AIGNAN        REGNIER  M   </t>
  </si>
  <si>
    <t>CHOUZY sur CISSE</t>
  </si>
  <si>
    <t>16 octobre 2016  14h</t>
  </si>
  <si>
    <t>16octobre 2016   14h</t>
  </si>
  <si>
    <t>16octobre 2016  14h</t>
  </si>
  <si>
    <t xml:space="preserve"> </t>
  </si>
  <si>
    <t>16  octobre  2016  8h30</t>
  </si>
  <si>
    <t>1er 3A -1er 3C</t>
  </si>
  <si>
    <t>1er 3B -  1er  3D</t>
  </si>
  <si>
    <t>16 octobre  2016 14h30</t>
  </si>
  <si>
    <t>FINALE</t>
  </si>
  <si>
    <t>3ème  -  4 ème  place</t>
  </si>
  <si>
    <t>1er A2  -  1er  2B</t>
  </si>
  <si>
    <t>1er  2A  -1er  2B</t>
  </si>
  <si>
    <t>16 octobre  2016  8h30</t>
  </si>
  <si>
    <t>16 octobre 2016  14h30</t>
  </si>
  <si>
    <t>2 ème 3A  - 2 ème 3C</t>
  </si>
  <si>
    <t>2 ème 3B - 2ème  3D</t>
  </si>
  <si>
    <t>7 ème  - 8 ème place</t>
  </si>
  <si>
    <t>5 ème - 6 ème place</t>
  </si>
  <si>
    <t>SAVIGNY SUR BRAYE</t>
  </si>
  <si>
    <t xml:space="preserve">MONT -P -CHAMBORD </t>
  </si>
  <si>
    <t>MONT-P-CHAMBORD</t>
  </si>
  <si>
    <t xml:space="preserve">MONT-P-CHAMBORD </t>
  </si>
  <si>
    <t>1er A - 1er B</t>
  </si>
  <si>
    <t>14h 30</t>
  </si>
  <si>
    <t>8 H 30</t>
  </si>
  <si>
    <t xml:space="preserve">Lieu :MER  CATRIX  JM                </t>
  </si>
  <si>
    <t>ROMORANTIN  1</t>
  </si>
  <si>
    <t xml:space="preserve">  Lieu :LAMOTTE BEUVRON GOUGEON  </t>
  </si>
  <si>
    <t>REMY</t>
  </si>
  <si>
    <t xml:space="preserve">Lieu: ROMORANTIN    AUBREE GERARD  </t>
  </si>
  <si>
    <t xml:space="preserve">             Lieu :LAMOTTE BEUVRON  GOUGEON REMY   </t>
  </si>
  <si>
    <t>LIEU:ROMORANTIN   AUBREE GERARD</t>
  </si>
  <si>
    <t>Lieu :VENDOME     CATRIX JM</t>
  </si>
  <si>
    <t>Lieu: VENDOME  CATRIX  JM</t>
  </si>
  <si>
    <t>classement général</t>
  </si>
  <si>
    <t>Pour</t>
  </si>
  <si>
    <t>Diff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</si>
</sst>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15" xfId="0" applyFont="1" applyFill="1" applyBorder="1" applyAlignment="1">
      <alignment horizontal="left" vertical="center"/>
    </xf>
    <xf numFmtId="0" fontId="0" fillId="11" borderId="13" xfId="0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2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/>
    </xf>
    <xf numFmtId="0" fontId="0" fillId="26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25" borderId="10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5" fillId="26" borderId="20" xfId="0" applyFont="1" applyFill="1" applyBorder="1" applyAlignment="1">
      <alignment/>
    </xf>
    <xf numFmtId="0" fontId="5" fillId="2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11" borderId="0" xfId="0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11" borderId="10" xfId="0" applyFont="1" applyFill="1" applyBorder="1" applyAlignment="1">
      <alignment horizontal="center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>
      <alignment vertical="center"/>
    </xf>
    <xf numFmtId="0" fontId="5" fillId="11" borderId="14" xfId="0" applyFont="1" applyFill="1" applyBorder="1" applyAlignment="1">
      <alignment/>
    </xf>
    <xf numFmtId="0" fontId="5" fillId="11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8" xfId="0" applyFont="1" applyFill="1" applyBorder="1" applyAlignment="1" applyProtection="1">
      <alignment horizontal="center" vertical="center"/>
      <protection locked="0"/>
    </xf>
    <xf numFmtId="0" fontId="5" fillId="23" borderId="18" xfId="0" applyFont="1" applyFill="1" applyBorder="1" applyAlignment="1">
      <alignment horizontal="center" vertical="center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15" borderId="16" xfId="0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27" borderId="2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0" fillId="27" borderId="14" xfId="0" applyFill="1" applyBorder="1" applyAlignment="1">
      <alignment/>
    </xf>
    <xf numFmtId="0" fontId="0" fillId="0" borderId="15" xfId="0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16" xfId="0" applyFill="1" applyBorder="1" applyAlignment="1" applyProtection="1">
      <alignment horizontal="left" vertical="center"/>
      <protection locked="0"/>
    </xf>
    <xf numFmtId="0" fontId="0" fillId="11" borderId="13" xfId="0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5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26" borderId="16" xfId="0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6" borderId="15" xfId="0" applyFill="1" applyBorder="1" applyAlignment="1">
      <alignment/>
    </xf>
    <xf numFmtId="0" fontId="5" fillId="26" borderId="19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0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28" borderId="19" xfId="0" applyFont="1" applyFill="1" applyBorder="1" applyAlignment="1">
      <alignment horizontal="left"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16" xfId="0" applyFont="1" applyFill="1" applyBorder="1" applyAlignment="1">
      <alignment/>
    </xf>
    <xf numFmtId="0" fontId="0" fillId="28" borderId="10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19" borderId="13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9" borderId="19" xfId="0" applyFont="1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10" xfId="0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29" borderId="19" xfId="0" applyFill="1" applyBorder="1" applyAlignment="1">
      <alignment/>
    </xf>
    <xf numFmtId="0" fontId="0" fillId="29" borderId="19" xfId="0" applyFill="1" applyBorder="1" applyAlignment="1">
      <alignment horizontal="center" vertical="center"/>
    </xf>
    <xf numFmtId="0" fontId="0" fillId="29" borderId="16" xfId="0" applyFont="1" applyFill="1" applyBorder="1" applyAlignment="1">
      <alignment/>
    </xf>
    <xf numFmtId="0" fontId="0" fillId="29" borderId="16" xfId="0" applyFill="1" applyBorder="1" applyAlignment="1">
      <alignment horizontal="center"/>
    </xf>
    <xf numFmtId="0" fontId="0" fillId="29" borderId="22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11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1" borderId="16" xfId="0" applyFont="1" applyFill="1" applyBorder="1" applyAlignment="1" applyProtection="1">
      <alignment horizontal="left" vertical="center"/>
      <protection locked="0"/>
    </xf>
    <xf numFmtId="0" fontId="0" fillId="23" borderId="18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14" fontId="0" fillId="23" borderId="10" xfId="0" applyNumberFormat="1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vertical="center"/>
    </xf>
    <xf numFmtId="0" fontId="0" fillId="23" borderId="19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3" borderId="10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23" borderId="23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vertical="center"/>
    </xf>
    <xf numFmtId="0" fontId="0" fillId="11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 horizontal="center"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5" fillId="23" borderId="19" xfId="0" applyFont="1" applyFill="1" applyBorder="1" applyAlignment="1">
      <alignment horizontal="center" vertical="center"/>
    </xf>
    <xf numFmtId="0" fontId="5" fillId="23" borderId="16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25" fillId="11" borderId="19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26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3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17" borderId="26" xfId="0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 vertical="center"/>
      <protection locked="0"/>
    </xf>
    <xf numFmtId="0" fontId="0" fillId="20" borderId="19" xfId="0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vertical="center"/>
      <protection locked="0"/>
    </xf>
    <xf numFmtId="0" fontId="0" fillId="11" borderId="19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1" borderId="16" xfId="0" applyFont="1" applyFill="1" applyBorder="1" applyAlignment="1" applyProtection="1">
      <alignment vertical="center"/>
      <protection locked="0"/>
    </xf>
    <xf numFmtId="0" fontId="5" fillId="11" borderId="3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0" fillId="24" borderId="22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0" fillId="24" borderId="18" xfId="0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24" borderId="0" xfId="0" applyFill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29" borderId="10" xfId="0" applyFill="1" applyBorder="1" applyAlignment="1">
      <alignment horizontal="center" vertical="center"/>
    </xf>
    <xf numFmtId="0" fontId="0" fillId="17" borderId="26" xfId="0" applyFont="1" applyFill="1" applyBorder="1" applyAlignment="1">
      <alignment horizontal="left" vertical="center"/>
    </xf>
    <xf numFmtId="0" fontId="0" fillId="17" borderId="27" xfId="0" applyFill="1" applyBorder="1" applyAlignment="1">
      <alignment horizontal="left" vertical="center"/>
    </xf>
    <xf numFmtId="0" fontId="0" fillId="17" borderId="28" xfId="0" applyFill="1" applyBorder="1" applyAlignment="1">
      <alignment horizontal="left" vertical="center"/>
    </xf>
    <xf numFmtId="0" fontId="0" fillId="17" borderId="10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11" borderId="31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0" fontId="0" fillId="29" borderId="27" xfId="0" applyFill="1" applyBorder="1" applyAlignment="1">
      <alignment horizontal="center" vertical="center"/>
    </xf>
    <xf numFmtId="0" fontId="0" fillId="29" borderId="28" xfId="0" applyFill="1" applyBorder="1" applyAlignment="1">
      <alignment horizontal="center" vertical="center"/>
    </xf>
    <xf numFmtId="0" fontId="0" fillId="24" borderId="22" xfId="0" applyFill="1" applyBorder="1" applyAlignment="1">
      <alignment horizontal="left"/>
    </xf>
    <xf numFmtId="0" fontId="0" fillId="24" borderId="22" xfId="0" applyFill="1" applyBorder="1" applyAlignment="1">
      <alignment horizontal="center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>
      <alignment horizontal="center" vertical="center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4" fillId="15" borderId="26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1">
      <selection activeCell="O35" sqref="O35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1.00390625" style="4" customWidth="1"/>
    <col min="6" max="6" width="7.2812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472" t="s">
        <v>50</v>
      </c>
      <c r="C2" s="473"/>
      <c r="D2" s="473"/>
      <c r="E2" s="473"/>
      <c r="F2" s="473"/>
      <c r="G2" s="474"/>
    </row>
    <row r="4" spans="2:7" ht="12.75">
      <c r="B4" s="7" t="s">
        <v>0</v>
      </c>
      <c r="C4" s="67">
        <v>42442</v>
      </c>
      <c r="D4" s="68" t="s">
        <v>1</v>
      </c>
      <c r="E4" s="479" t="s">
        <v>91</v>
      </c>
      <c r="F4" s="475"/>
      <c r="G4" s="111" t="s">
        <v>159</v>
      </c>
    </row>
    <row r="5" spans="3:20" ht="12.75">
      <c r="C5" s="69"/>
      <c r="D5" s="69"/>
      <c r="M5" s="14"/>
      <c r="Q5" s="14"/>
      <c r="R5" s="14"/>
      <c r="S5" s="14"/>
      <c r="T5" s="14"/>
    </row>
    <row r="6" spans="2:20" ht="12.75">
      <c r="B6" s="5" t="s">
        <v>2</v>
      </c>
      <c r="C6" s="70" t="s">
        <v>3</v>
      </c>
      <c r="D6" s="70" t="s">
        <v>4</v>
      </c>
      <c r="E6" s="5" t="s">
        <v>2</v>
      </c>
      <c r="F6" s="5" t="s">
        <v>3</v>
      </c>
      <c r="G6" s="5" t="s">
        <v>4</v>
      </c>
      <c r="I6" s="478" t="s">
        <v>13</v>
      </c>
      <c r="J6" s="478"/>
      <c r="K6" s="275" t="s">
        <v>28</v>
      </c>
      <c r="L6" s="276" t="s">
        <v>29</v>
      </c>
      <c r="M6" s="275" t="s">
        <v>30</v>
      </c>
      <c r="N6" s="276" t="s">
        <v>31</v>
      </c>
      <c r="O6" s="275" t="s">
        <v>32</v>
      </c>
      <c r="P6" s="275" t="s">
        <v>33</v>
      </c>
      <c r="Q6" s="275" t="s">
        <v>34</v>
      </c>
      <c r="R6" s="272" t="s">
        <v>74</v>
      </c>
      <c r="S6" s="277" t="s">
        <v>73</v>
      </c>
      <c r="T6" s="275" t="s">
        <v>31</v>
      </c>
    </row>
    <row r="7" spans="2:20" ht="12.75">
      <c r="B7" s="5" t="str">
        <f>I9</f>
        <v>LANGON 1</v>
      </c>
      <c r="C7" s="70">
        <v>28</v>
      </c>
      <c r="D7" s="70">
        <v>3</v>
      </c>
      <c r="E7" s="5" t="str">
        <f>I8</f>
        <v>COUR-CHEVERNY 1</v>
      </c>
      <c r="F7" s="70">
        <v>8</v>
      </c>
      <c r="G7" s="70">
        <v>1</v>
      </c>
      <c r="I7" s="3" t="s">
        <v>12</v>
      </c>
      <c r="J7" s="2" t="s">
        <v>4</v>
      </c>
      <c r="K7" s="22"/>
      <c r="L7" s="17"/>
      <c r="M7" s="18"/>
      <c r="N7" s="18"/>
      <c r="O7" s="18"/>
      <c r="P7" s="18"/>
      <c r="Q7" s="19"/>
      <c r="R7" s="2"/>
      <c r="S7" s="19"/>
      <c r="T7" s="19"/>
    </row>
    <row r="8" spans="2:20" ht="12.75">
      <c r="B8" s="6" t="str">
        <f>I10</f>
        <v>MONTOIRE/LOIR 1</v>
      </c>
      <c r="C8" s="71">
        <v>8</v>
      </c>
      <c r="D8" s="71">
        <v>1</v>
      </c>
      <c r="E8" s="6" t="str">
        <f>+I15</f>
        <v>VOUZON 1</v>
      </c>
      <c r="F8" s="71">
        <v>28</v>
      </c>
      <c r="G8" s="71">
        <v>3</v>
      </c>
      <c r="I8" s="65" t="s">
        <v>60</v>
      </c>
      <c r="J8" s="3">
        <f>G7+D15+G24+D31+G40+D47+G58</f>
        <v>3</v>
      </c>
      <c r="K8" s="66">
        <v>3</v>
      </c>
      <c r="L8" s="72"/>
      <c r="M8" s="66"/>
      <c r="N8" s="73">
        <v>3</v>
      </c>
      <c r="O8" s="43">
        <f>F7+C15+F24+C31+F40+C47+F58</f>
        <v>30</v>
      </c>
      <c r="P8" s="3">
        <f>C7+F15+C24+F31+C40+F47+C58</f>
        <v>78</v>
      </c>
      <c r="Q8" s="43">
        <f aca="true" t="shared" si="0" ref="Q8:Q15">O8-P8</f>
        <v>-48</v>
      </c>
      <c r="R8" s="3">
        <f>O8+P8</f>
        <v>108</v>
      </c>
      <c r="S8" s="19"/>
      <c r="T8" s="19"/>
    </row>
    <row r="9" spans="2:20" ht="12.75">
      <c r="B9" s="5" t="str">
        <f>I12</f>
        <v>NAVEIL  1</v>
      </c>
      <c r="C9" s="70">
        <v>6</v>
      </c>
      <c r="D9" s="70">
        <v>1</v>
      </c>
      <c r="E9" s="5" t="str">
        <f>I11</f>
        <v>MONT-P-CHAMBORD 1</v>
      </c>
      <c r="F9" s="70">
        <v>30</v>
      </c>
      <c r="G9" s="70">
        <v>3</v>
      </c>
      <c r="I9" s="65" t="s">
        <v>44</v>
      </c>
      <c r="J9" s="3">
        <f>D7+G17+D23+G32+G39+D48+D55</f>
        <v>9</v>
      </c>
      <c r="K9" s="74">
        <v>3</v>
      </c>
      <c r="L9" s="72">
        <v>3</v>
      </c>
      <c r="M9" s="66"/>
      <c r="N9" s="66"/>
      <c r="O9" s="43">
        <f>C7+F17+C23+F32+F39+C48+C55</f>
        <v>80</v>
      </c>
      <c r="P9" s="3">
        <f>F7+C17+F23+C32+C39+F48+F55</f>
        <v>28</v>
      </c>
      <c r="Q9" s="43">
        <f t="shared" si="0"/>
        <v>52</v>
      </c>
      <c r="R9" s="3">
        <f aca="true" t="shared" si="1" ref="R9:R15">O9+P9</f>
        <v>108</v>
      </c>
      <c r="S9" s="19"/>
      <c r="T9" s="19"/>
    </row>
    <row r="10" spans="2:21" ht="12.75">
      <c r="B10" s="6" t="str">
        <f>I14</f>
        <v>VILLEBAROU 1</v>
      </c>
      <c r="C10" s="71">
        <v>18</v>
      </c>
      <c r="D10" s="71">
        <v>2</v>
      </c>
      <c r="E10" s="6" t="str">
        <f>I13</f>
        <v>ROMORANTIN 1</v>
      </c>
      <c r="F10" s="71">
        <v>18</v>
      </c>
      <c r="G10" s="71">
        <v>2</v>
      </c>
      <c r="I10" s="65" t="s">
        <v>185</v>
      </c>
      <c r="J10" s="3">
        <f>D8+G16+D24+G33+D39+G49+D56</f>
        <v>5</v>
      </c>
      <c r="K10" s="66">
        <v>3</v>
      </c>
      <c r="L10" s="72">
        <v>1</v>
      </c>
      <c r="M10" s="75"/>
      <c r="N10" s="66">
        <v>2</v>
      </c>
      <c r="O10" s="43">
        <f>C8+F16+C24+F33+C39+F49+C56</f>
        <v>40</v>
      </c>
      <c r="P10" s="3">
        <f>F8+C16+F24+C33+F39+C49+F56</f>
        <v>68</v>
      </c>
      <c r="Q10" s="43">
        <f t="shared" si="0"/>
        <v>-28</v>
      </c>
      <c r="R10" s="42">
        <f t="shared" si="1"/>
        <v>108</v>
      </c>
      <c r="S10" s="138"/>
      <c r="T10" s="138"/>
      <c r="U10" s="15"/>
    </row>
    <row r="11" spans="3:21" ht="12.75">
      <c r="C11" s="69"/>
      <c r="D11" s="69"/>
      <c r="I11" s="66" t="s">
        <v>52</v>
      </c>
      <c r="J11" s="3">
        <f>G9+D16+G26+D32+D40+G50+D57</f>
        <v>9</v>
      </c>
      <c r="K11" s="66">
        <v>3</v>
      </c>
      <c r="L11" s="66">
        <v>3</v>
      </c>
      <c r="M11" s="73"/>
      <c r="N11" s="66"/>
      <c r="O11" s="43">
        <f>F9+C16+F26+C32+C40+F50+C57</f>
        <v>92</v>
      </c>
      <c r="P11" s="3">
        <f>C9+F16+C26+F32+F40+C50+F57</f>
        <v>16</v>
      </c>
      <c r="Q11" s="43">
        <f t="shared" si="0"/>
        <v>76</v>
      </c>
      <c r="R11" s="3">
        <f t="shared" si="1"/>
        <v>108</v>
      </c>
      <c r="S11" s="19"/>
      <c r="T11" s="19"/>
      <c r="U11" s="15"/>
    </row>
    <row r="12" spans="2:20" ht="12.75">
      <c r="B12" s="7" t="s">
        <v>5</v>
      </c>
      <c r="C12" s="67">
        <v>42470</v>
      </c>
      <c r="D12" s="68" t="s">
        <v>27</v>
      </c>
      <c r="E12" s="479" t="s">
        <v>160</v>
      </c>
      <c r="F12" s="475"/>
      <c r="G12" s="418" t="s">
        <v>99</v>
      </c>
      <c r="I12" s="66" t="s">
        <v>136</v>
      </c>
      <c r="J12" s="3">
        <f>D9+G18+D25+G31+D41+D49+G55</f>
        <v>3</v>
      </c>
      <c r="K12" s="66">
        <v>3</v>
      </c>
      <c r="L12" s="76"/>
      <c r="M12" s="66"/>
      <c r="N12" s="73">
        <v>3</v>
      </c>
      <c r="O12" s="43">
        <f>C9+F18+C25+F31+C41+C49+F55</f>
        <v>22</v>
      </c>
      <c r="P12" s="3">
        <f>F9+C18+F25+C31+F41+F49+C55</f>
        <v>86</v>
      </c>
      <c r="Q12" s="43">
        <f t="shared" si="0"/>
        <v>-64</v>
      </c>
      <c r="R12" s="3">
        <f t="shared" si="1"/>
        <v>108</v>
      </c>
      <c r="S12" s="19"/>
      <c r="T12" s="19"/>
    </row>
    <row r="13" spans="3:20" ht="12.75">
      <c r="C13" s="69"/>
      <c r="D13" s="69"/>
      <c r="I13" s="66" t="s">
        <v>37</v>
      </c>
      <c r="J13" s="3">
        <f>G10+D17+G25+D33+G42+G47+G57</f>
        <v>6</v>
      </c>
      <c r="K13" s="66">
        <v>3</v>
      </c>
      <c r="L13" s="72">
        <v>1</v>
      </c>
      <c r="M13" s="66">
        <v>1</v>
      </c>
      <c r="N13" s="72">
        <v>1</v>
      </c>
      <c r="O13" s="44">
        <f>F10+C17+F25+C33+F42+F47+F57</f>
        <v>52</v>
      </c>
      <c r="P13" s="3">
        <f>C10+F17+C25+F33+C42+C47+C57</f>
        <v>56</v>
      </c>
      <c r="Q13" s="43">
        <f t="shared" si="0"/>
        <v>-4</v>
      </c>
      <c r="R13" s="3">
        <f t="shared" si="1"/>
        <v>108</v>
      </c>
      <c r="S13" s="19"/>
      <c r="T13" s="19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66" t="s">
        <v>67</v>
      </c>
      <c r="J14" s="3">
        <f>D10+G15+D26+G34+G41+G48+G56</f>
        <v>6</v>
      </c>
      <c r="K14" s="66">
        <v>3</v>
      </c>
      <c r="L14" s="66">
        <v>1</v>
      </c>
      <c r="M14" s="66">
        <v>1</v>
      </c>
      <c r="N14" s="66">
        <v>1</v>
      </c>
      <c r="O14" s="3">
        <f>C10+F15+C26+F34+F41+F48+F56</f>
        <v>46</v>
      </c>
      <c r="P14" s="3">
        <f>F10+C15+F26+C34+C41+C48+C56</f>
        <v>62</v>
      </c>
      <c r="Q14" s="43">
        <f t="shared" si="0"/>
        <v>-16</v>
      </c>
      <c r="R14" s="3">
        <f t="shared" si="1"/>
        <v>108</v>
      </c>
      <c r="S14" s="19"/>
      <c r="T14" s="19"/>
    </row>
    <row r="15" spans="2:20" ht="12.75">
      <c r="B15" s="6" t="str">
        <f>I8</f>
        <v>COUR-CHEVERNY 1</v>
      </c>
      <c r="C15" s="71">
        <v>16</v>
      </c>
      <c r="D15" s="71">
        <v>1</v>
      </c>
      <c r="E15" s="6" t="str">
        <f>I14</f>
        <v>VILLEBAROU 1</v>
      </c>
      <c r="F15" s="71">
        <v>20</v>
      </c>
      <c r="G15" s="71">
        <v>3</v>
      </c>
      <c r="I15" s="65" t="s">
        <v>59</v>
      </c>
      <c r="J15" s="3">
        <f>G8+D18+G23+D34+D42+D50+D58</f>
        <v>7</v>
      </c>
      <c r="K15" s="66">
        <v>3</v>
      </c>
      <c r="L15" s="75">
        <v>2</v>
      </c>
      <c r="M15" s="75"/>
      <c r="N15" s="75">
        <v>1</v>
      </c>
      <c r="O15" s="43">
        <f>F8+C18+F23+C34+C42+C50+C58</f>
        <v>70</v>
      </c>
      <c r="P15" s="43">
        <f>C8+F18+C23+F34+F42+F50+F58</f>
        <v>38</v>
      </c>
      <c r="Q15" s="43">
        <f t="shared" si="0"/>
        <v>32</v>
      </c>
      <c r="R15" s="3">
        <f t="shared" si="1"/>
        <v>108</v>
      </c>
      <c r="S15" s="19"/>
      <c r="T15" s="19"/>
    </row>
    <row r="16" spans="2:21" ht="12.75">
      <c r="B16" s="5" t="str">
        <f>I11</f>
        <v>MONT-P-CHAMBORD 1</v>
      </c>
      <c r="C16" s="70">
        <v>34</v>
      </c>
      <c r="D16" s="70">
        <v>3</v>
      </c>
      <c r="E16" s="5" t="str">
        <f>I10</f>
        <v>MONTOIRE/LOIR 1</v>
      </c>
      <c r="F16" s="70">
        <v>2</v>
      </c>
      <c r="G16" s="70">
        <v>1</v>
      </c>
      <c r="K16" s="1"/>
      <c r="N16" s="17"/>
      <c r="O16" s="17"/>
      <c r="T16" s="33"/>
      <c r="U16" s="33"/>
    </row>
    <row r="17" spans="2:7" ht="12.75">
      <c r="B17" s="6" t="str">
        <f>I13</f>
        <v>ROMORANTIN 1</v>
      </c>
      <c r="C17" s="71">
        <v>4</v>
      </c>
      <c r="D17" s="71">
        <v>1</v>
      </c>
      <c r="E17" s="6" t="str">
        <f>I9</f>
        <v>LANGON 1</v>
      </c>
      <c r="F17" s="71">
        <v>32</v>
      </c>
      <c r="G17" s="71">
        <v>3</v>
      </c>
    </row>
    <row r="18" spans="2:9" ht="12.75">
      <c r="B18" s="5" t="str">
        <f>+I15</f>
        <v>VOUZON 1</v>
      </c>
      <c r="C18" s="70">
        <v>26</v>
      </c>
      <c r="D18" s="70">
        <v>3</v>
      </c>
      <c r="E18" s="5" t="str">
        <f>I12</f>
        <v>NAVEIL  1</v>
      </c>
      <c r="F18" s="70">
        <v>10</v>
      </c>
      <c r="G18" s="70">
        <v>1</v>
      </c>
      <c r="I18" s="128"/>
    </row>
    <row r="19" spans="3:18" ht="12.75">
      <c r="C19" s="69"/>
      <c r="D19" s="69"/>
      <c r="F19" s="69"/>
      <c r="G19" s="69"/>
      <c r="I19" s="270" t="s">
        <v>103</v>
      </c>
      <c r="J19" s="271"/>
      <c r="K19" s="271" t="s">
        <v>28</v>
      </c>
      <c r="L19" s="272" t="s">
        <v>29</v>
      </c>
      <c r="M19" s="273" t="s">
        <v>30</v>
      </c>
      <c r="N19" s="272" t="s">
        <v>31</v>
      </c>
      <c r="O19" s="272" t="s">
        <v>32</v>
      </c>
      <c r="P19" s="274" t="s">
        <v>101</v>
      </c>
      <c r="Q19" s="272" t="s">
        <v>34</v>
      </c>
      <c r="R19" s="271" t="s">
        <v>74</v>
      </c>
    </row>
    <row r="20" spans="2:18" ht="12.75">
      <c r="B20" s="7" t="s">
        <v>10</v>
      </c>
      <c r="C20" s="67">
        <v>42470</v>
      </c>
      <c r="D20" s="68" t="s">
        <v>1</v>
      </c>
      <c r="E20" s="479" t="s">
        <v>89</v>
      </c>
      <c r="F20" s="475"/>
      <c r="G20" s="418" t="s">
        <v>99</v>
      </c>
      <c r="I20" s="269" t="s">
        <v>12</v>
      </c>
      <c r="J20" s="2" t="s">
        <v>4</v>
      </c>
      <c r="K20" s="2"/>
      <c r="L20" s="136"/>
      <c r="M20" s="14"/>
      <c r="N20" s="136"/>
      <c r="O20" s="136"/>
      <c r="P20" s="137"/>
      <c r="Q20" s="136"/>
      <c r="R20" s="137"/>
    </row>
    <row r="21" spans="3:18" ht="12.75">
      <c r="C21" s="69"/>
      <c r="D21" s="69"/>
      <c r="I21" s="3" t="s">
        <v>52</v>
      </c>
      <c r="J21" s="43">
        <v>9</v>
      </c>
      <c r="K21" s="43">
        <v>3</v>
      </c>
      <c r="L21" s="43">
        <v>3</v>
      </c>
      <c r="M21" s="245"/>
      <c r="N21" s="43"/>
      <c r="O21" s="43">
        <v>92</v>
      </c>
      <c r="P21" s="46">
        <v>16</v>
      </c>
      <c r="Q21" s="43">
        <v>76</v>
      </c>
      <c r="R21" s="46">
        <v>108</v>
      </c>
    </row>
    <row r="22" spans="2:18" ht="12.75">
      <c r="B22" s="5" t="s">
        <v>2</v>
      </c>
      <c r="C22" s="70" t="s">
        <v>3</v>
      </c>
      <c r="D22" s="70" t="s">
        <v>4</v>
      </c>
      <c r="E22" s="5" t="s">
        <v>2</v>
      </c>
      <c r="F22" s="5" t="s">
        <v>3</v>
      </c>
      <c r="G22" s="5" t="s">
        <v>4</v>
      </c>
      <c r="I22" s="43" t="s">
        <v>44</v>
      </c>
      <c r="J22" s="43">
        <v>9</v>
      </c>
      <c r="K22" s="43">
        <v>3</v>
      </c>
      <c r="L22" s="43">
        <v>3</v>
      </c>
      <c r="M22" s="245"/>
      <c r="N22" s="43"/>
      <c r="O22" s="43">
        <v>80</v>
      </c>
      <c r="P22" s="46">
        <v>28</v>
      </c>
      <c r="Q22" s="43">
        <v>52</v>
      </c>
      <c r="R22" s="46">
        <v>108</v>
      </c>
    </row>
    <row r="23" spans="2:18" ht="12.75">
      <c r="B23" s="6" t="str">
        <f>I9</f>
        <v>LANGON 1</v>
      </c>
      <c r="C23" s="71">
        <v>20</v>
      </c>
      <c r="D23" s="71">
        <v>3</v>
      </c>
      <c r="E23" s="6" t="str">
        <f>+I15</f>
        <v>VOUZON 1</v>
      </c>
      <c r="F23" s="71">
        <v>16</v>
      </c>
      <c r="G23" s="71">
        <v>1</v>
      </c>
      <c r="I23" s="43" t="s">
        <v>59</v>
      </c>
      <c r="J23" s="43">
        <v>7</v>
      </c>
      <c r="K23" s="43">
        <v>3</v>
      </c>
      <c r="L23" s="43">
        <v>2</v>
      </c>
      <c r="M23" s="245"/>
      <c r="N23" s="43">
        <v>1</v>
      </c>
      <c r="O23" s="43">
        <v>70</v>
      </c>
      <c r="P23" s="46">
        <v>38</v>
      </c>
      <c r="Q23" s="43">
        <v>32</v>
      </c>
      <c r="R23" s="46">
        <v>108</v>
      </c>
    </row>
    <row r="24" spans="2:18" ht="12.75">
      <c r="B24" s="5" t="str">
        <f>I10</f>
        <v>MONTOIRE/LOIR 1</v>
      </c>
      <c r="C24" s="70">
        <v>30</v>
      </c>
      <c r="D24" s="70">
        <v>3</v>
      </c>
      <c r="E24" s="5" t="str">
        <f>I8</f>
        <v>COUR-CHEVERNY 1</v>
      </c>
      <c r="F24" s="70">
        <v>6</v>
      </c>
      <c r="G24" s="70">
        <v>1</v>
      </c>
      <c r="I24" s="44" t="s">
        <v>37</v>
      </c>
      <c r="J24" s="43">
        <v>6</v>
      </c>
      <c r="K24" s="43">
        <v>3</v>
      </c>
      <c r="L24" s="43">
        <v>1</v>
      </c>
      <c r="M24" s="245">
        <v>1</v>
      </c>
      <c r="N24" s="43">
        <v>1</v>
      </c>
      <c r="O24" s="43">
        <v>52</v>
      </c>
      <c r="P24" s="46">
        <v>56</v>
      </c>
      <c r="Q24" s="43">
        <v>-4</v>
      </c>
      <c r="R24" s="46">
        <v>108</v>
      </c>
    </row>
    <row r="25" spans="2:18" ht="12.75">
      <c r="B25" s="6" t="str">
        <f>I12</f>
        <v>NAVEIL  1</v>
      </c>
      <c r="C25" s="71">
        <v>6</v>
      </c>
      <c r="D25" s="71">
        <v>1</v>
      </c>
      <c r="E25" s="6" t="str">
        <f>I13</f>
        <v>ROMORANTIN 1</v>
      </c>
      <c r="F25" s="71">
        <v>30</v>
      </c>
      <c r="G25" s="71">
        <v>3</v>
      </c>
      <c r="I25" s="3" t="s">
        <v>67</v>
      </c>
      <c r="J25" s="44">
        <v>6</v>
      </c>
      <c r="K25" s="44">
        <v>3</v>
      </c>
      <c r="L25" s="44">
        <v>1</v>
      </c>
      <c r="M25" s="8">
        <v>1</v>
      </c>
      <c r="N25" s="44">
        <v>1</v>
      </c>
      <c r="O25" s="44">
        <v>46</v>
      </c>
      <c r="P25" s="247">
        <v>62</v>
      </c>
      <c r="Q25" s="44">
        <v>-16</v>
      </c>
      <c r="R25" s="247">
        <v>108</v>
      </c>
    </row>
    <row r="26" spans="2:18" ht="12.75">
      <c r="B26" s="5" t="str">
        <f>I14</f>
        <v>VILLEBAROU 1</v>
      </c>
      <c r="C26" s="70">
        <v>8</v>
      </c>
      <c r="D26" s="70">
        <v>1</v>
      </c>
      <c r="E26" s="5" t="str">
        <f>I11</f>
        <v>MONT-P-CHAMBORD 1</v>
      </c>
      <c r="F26" s="70">
        <v>28</v>
      </c>
      <c r="G26" s="70">
        <v>3</v>
      </c>
      <c r="I26" s="3" t="s">
        <v>185</v>
      </c>
      <c r="J26" s="3">
        <v>5</v>
      </c>
      <c r="K26" s="3">
        <v>3</v>
      </c>
      <c r="L26" s="3">
        <v>1</v>
      </c>
      <c r="M26" s="244"/>
      <c r="N26" s="3">
        <v>2</v>
      </c>
      <c r="O26" s="3">
        <v>40</v>
      </c>
      <c r="P26" s="209">
        <v>68</v>
      </c>
      <c r="Q26" s="3">
        <v>-28</v>
      </c>
      <c r="R26" s="209">
        <v>108</v>
      </c>
    </row>
    <row r="27" spans="3:18" ht="12.75">
      <c r="C27" s="69"/>
      <c r="D27" s="69"/>
      <c r="I27" s="43" t="s">
        <v>60</v>
      </c>
      <c r="J27" s="43">
        <v>3</v>
      </c>
      <c r="K27" s="43">
        <v>3</v>
      </c>
      <c r="L27" s="43"/>
      <c r="M27" s="245"/>
      <c r="N27" s="43">
        <v>3</v>
      </c>
      <c r="O27" s="245">
        <v>30</v>
      </c>
      <c r="P27" s="3">
        <v>78</v>
      </c>
      <c r="Q27" s="43">
        <v>-48</v>
      </c>
      <c r="R27" s="46">
        <v>108</v>
      </c>
    </row>
    <row r="28" spans="2:18" ht="12.75">
      <c r="B28" s="7" t="s">
        <v>9</v>
      </c>
      <c r="C28" s="67">
        <v>42547</v>
      </c>
      <c r="D28" s="68" t="s">
        <v>27</v>
      </c>
      <c r="E28" s="479" t="s">
        <v>223</v>
      </c>
      <c r="F28" s="475"/>
      <c r="G28" s="418" t="s">
        <v>161</v>
      </c>
      <c r="I28" s="43" t="s">
        <v>136</v>
      </c>
      <c r="J28" s="43">
        <v>3</v>
      </c>
      <c r="K28" s="43">
        <v>3</v>
      </c>
      <c r="L28" s="43"/>
      <c r="M28" s="245"/>
      <c r="N28" s="43">
        <v>3</v>
      </c>
      <c r="O28" s="245">
        <v>22</v>
      </c>
      <c r="P28" s="3">
        <v>86</v>
      </c>
      <c r="Q28" s="245">
        <v>-64</v>
      </c>
      <c r="R28" s="3">
        <v>108</v>
      </c>
    </row>
    <row r="29" spans="3:4" ht="12.75">
      <c r="C29" s="69"/>
      <c r="D29" s="69"/>
    </row>
    <row r="30" spans="2:7" ht="12.75">
      <c r="B30" s="5" t="s">
        <v>2</v>
      </c>
      <c r="C30" s="70" t="s">
        <v>3</v>
      </c>
      <c r="D30" s="70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COUR-CHEVERNY 1</v>
      </c>
      <c r="C31" s="71"/>
      <c r="D31" s="71"/>
      <c r="E31" s="6" t="str">
        <f>I12</f>
        <v>NAVEIL  1</v>
      </c>
      <c r="F31" s="71"/>
      <c r="G31" s="71"/>
    </row>
    <row r="32" spans="2:7" ht="12.75">
      <c r="B32" s="5" t="str">
        <f>I11</f>
        <v>MONT-P-CHAMBORD 1</v>
      </c>
      <c r="C32" s="70"/>
      <c r="D32" s="70"/>
      <c r="E32" s="5" t="str">
        <f>I9</f>
        <v>LANGON 1</v>
      </c>
      <c r="F32" s="70"/>
      <c r="G32" s="70"/>
    </row>
    <row r="33" spans="2:7" ht="12.75">
      <c r="B33" s="6" t="str">
        <f>I13</f>
        <v>ROMORANTIN 1</v>
      </c>
      <c r="C33" s="71"/>
      <c r="D33" s="71"/>
      <c r="E33" s="6" t="str">
        <f>I10</f>
        <v>MONTOIRE/LOIR 1</v>
      </c>
      <c r="F33" s="71"/>
      <c r="G33" s="71"/>
    </row>
    <row r="34" spans="2:7" ht="12.75">
      <c r="B34" s="5" t="str">
        <f>+I15</f>
        <v>VOUZON 1</v>
      </c>
      <c r="C34" s="70"/>
      <c r="D34" s="70"/>
      <c r="E34" s="5" t="str">
        <f>I14</f>
        <v>VILLEBAROU 1</v>
      </c>
      <c r="F34" s="70"/>
      <c r="G34" s="70"/>
    </row>
    <row r="35" spans="3:4" ht="12.75">
      <c r="C35" s="69"/>
      <c r="D35" s="69"/>
    </row>
    <row r="36" spans="2:7" ht="12.75">
      <c r="B36" s="7" t="s">
        <v>8</v>
      </c>
      <c r="C36" s="67">
        <v>42547</v>
      </c>
      <c r="D36" s="68" t="s">
        <v>1</v>
      </c>
      <c r="E36" s="479" t="s">
        <v>223</v>
      </c>
      <c r="F36" s="475"/>
      <c r="G36" s="418" t="s">
        <v>162</v>
      </c>
    </row>
    <row r="37" spans="3:4" ht="12.75">
      <c r="C37" s="69"/>
      <c r="D37" s="69"/>
    </row>
    <row r="38" spans="2:7" ht="12.75">
      <c r="B38" s="5" t="s">
        <v>2</v>
      </c>
      <c r="C38" s="70" t="s">
        <v>3</v>
      </c>
      <c r="D38" s="70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MONTOIRE/LOIR 1</v>
      </c>
      <c r="C39" s="71"/>
      <c r="D39" s="71"/>
      <c r="E39" s="6" t="str">
        <f>I9</f>
        <v>LANGON 1</v>
      </c>
      <c r="F39" s="71"/>
      <c r="G39" s="71"/>
    </row>
    <row r="40" spans="2:7" ht="12.75">
      <c r="B40" s="5" t="str">
        <f>I11</f>
        <v>MONT-P-CHAMBORD 1</v>
      </c>
      <c r="C40" s="70"/>
      <c r="D40" s="70"/>
      <c r="E40" s="5" t="str">
        <f>I8</f>
        <v>COUR-CHEVERNY 1</v>
      </c>
      <c r="F40" s="70"/>
      <c r="G40" s="70"/>
    </row>
    <row r="41" spans="2:7" ht="12.75">
      <c r="B41" s="6" t="str">
        <f>I12</f>
        <v>NAVEIL  1</v>
      </c>
      <c r="C41" s="71"/>
      <c r="D41" s="71"/>
      <c r="E41" s="6" t="str">
        <f>I14</f>
        <v>VILLEBAROU 1</v>
      </c>
      <c r="F41" s="71"/>
      <c r="G41" s="71"/>
    </row>
    <row r="42" spans="2:7" ht="12.75">
      <c r="B42" s="5" t="str">
        <f>+I15</f>
        <v>VOUZON 1</v>
      </c>
      <c r="C42" s="70"/>
      <c r="D42" s="70"/>
      <c r="E42" s="5" t="str">
        <f>I13</f>
        <v>ROMORANTIN 1</v>
      </c>
      <c r="F42" s="70"/>
      <c r="G42" s="70"/>
    </row>
    <row r="43" spans="3:7" ht="12.75">
      <c r="C43" s="69"/>
      <c r="D43" s="69"/>
      <c r="F43" s="480"/>
      <c r="G43" s="481"/>
    </row>
    <row r="44" spans="2:8" ht="12.75">
      <c r="B44" s="7" t="s">
        <v>7</v>
      </c>
      <c r="C44" s="67">
        <v>42631</v>
      </c>
      <c r="D44" s="68" t="s">
        <v>27</v>
      </c>
      <c r="E44" s="232" t="s">
        <v>163</v>
      </c>
      <c r="F44" s="233"/>
      <c r="G44" s="231"/>
      <c r="H44" s="1"/>
    </row>
    <row r="45" spans="3:6" ht="12.75">
      <c r="C45" s="69"/>
      <c r="D45" s="69"/>
      <c r="E45" s="48"/>
      <c r="F45" s="48"/>
    </row>
    <row r="46" spans="2:7" ht="12.75">
      <c r="B46" s="5" t="s">
        <v>2</v>
      </c>
      <c r="C46" s="70" t="s">
        <v>3</v>
      </c>
      <c r="D46" s="70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COUR-CHEVERNY 1</v>
      </c>
      <c r="C47" s="71"/>
      <c r="D47" s="71"/>
      <c r="E47" s="6" t="str">
        <f>I13</f>
        <v>ROMORANTIN 1</v>
      </c>
      <c r="F47" s="71"/>
      <c r="G47" s="71"/>
    </row>
    <row r="48" spans="2:7" ht="12.75">
      <c r="B48" s="5" t="str">
        <f>I9</f>
        <v>LANGON 1</v>
      </c>
      <c r="C48" s="70"/>
      <c r="D48" s="70"/>
      <c r="E48" s="5" t="str">
        <f>I14</f>
        <v>VILLEBAROU 1</v>
      </c>
      <c r="F48" s="70"/>
      <c r="G48" s="70"/>
    </row>
    <row r="49" spans="2:7" ht="12.75">
      <c r="B49" s="6" t="str">
        <f>I12</f>
        <v>NAVEIL  1</v>
      </c>
      <c r="C49" s="71"/>
      <c r="D49" s="71"/>
      <c r="E49" s="6" t="str">
        <f>I10</f>
        <v>MONTOIRE/LOIR 1</v>
      </c>
      <c r="F49" s="71"/>
      <c r="G49" s="71"/>
    </row>
    <row r="50" spans="2:15" ht="12.75">
      <c r="B50" s="5" t="str">
        <f>+I15</f>
        <v>VOUZON 1</v>
      </c>
      <c r="C50" s="70"/>
      <c r="D50" s="70"/>
      <c r="E50" s="5" t="str">
        <f>I11</f>
        <v>MONT-P-CHAMBORD 1</v>
      </c>
      <c r="F50" s="70"/>
      <c r="G50" s="70"/>
      <c r="O50" s="230"/>
    </row>
    <row r="51" spans="3:15" ht="12.75">
      <c r="C51" s="69"/>
      <c r="D51" s="69"/>
      <c r="O51" s="230"/>
    </row>
    <row r="52" spans="2:15" ht="12.75">
      <c r="B52" s="7" t="s">
        <v>6</v>
      </c>
      <c r="C52" s="67">
        <v>42631</v>
      </c>
      <c r="D52" s="68" t="s">
        <v>1</v>
      </c>
      <c r="E52" s="475" t="s">
        <v>164</v>
      </c>
      <c r="F52" s="476"/>
      <c r="G52" s="477"/>
      <c r="O52" s="230"/>
    </row>
    <row r="53" spans="3:4" ht="12.75">
      <c r="C53" s="69"/>
      <c r="D53" s="69"/>
    </row>
    <row r="54" spans="2:7" ht="12.75">
      <c r="B54" s="5" t="s">
        <v>2</v>
      </c>
      <c r="C54" s="70" t="s">
        <v>3</v>
      </c>
      <c r="D54" s="70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LANGON 1</v>
      </c>
      <c r="C55" s="71"/>
      <c r="D55" s="71"/>
      <c r="E55" s="6" t="str">
        <f>I12</f>
        <v>NAVEIL  1</v>
      </c>
      <c r="F55" s="71"/>
      <c r="G55" s="71"/>
    </row>
    <row r="56" spans="2:7" ht="12.75">
      <c r="B56" s="5" t="str">
        <f>I10</f>
        <v>MONTOIRE/LOIR 1</v>
      </c>
      <c r="C56" s="70"/>
      <c r="D56" s="70"/>
      <c r="E56" s="5" t="str">
        <f>I14</f>
        <v>VILLEBAROU 1</v>
      </c>
      <c r="F56" s="70"/>
      <c r="G56" s="70"/>
    </row>
    <row r="57" spans="2:7" ht="12.75">
      <c r="B57" s="6" t="str">
        <f>I11</f>
        <v>MONT-P-CHAMBORD 1</v>
      </c>
      <c r="C57" s="71"/>
      <c r="D57" s="71"/>
      <c r="E57" s="6" t="str">
        <f>I13</f>
        <v>ROMORANTIN 1</v>
      </c>
      <c r="F57" s="71"/>
      <c r="G57" s="71"/>
    </row>
    <row r="58" spans="2:7" ht="12.75">
      <c r="B58" s="5" t="str">
        <f>+I15</f>
        <v>VOUZON 1</v>
      </c>
      <c r="C58" s="70"/>
      <c r="D58" s="70"/>
      <c r="E58" s="5" t="str">
        <f>I8</f>
        <v>COUR-CHEVERNY 1</v>
      </c>
      <c r="F58" s="70"/>
      <c r="G58" s="70"/>
    </row>
    <row r="59" spans="3:4" ht="12.75">
      <c r="C59" s="69"/>
      <c r="D59" s="69"/>
    </row>
  </sheetData>
  <sheetProtection/>
  <mergeCells count="9">
    <mergeCell ref="B2:G2"/>
    <mergeCell ref="E52:G5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8">
      <selection activeCell="I19" sqref="I19:R28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6.28125" style="0" customWidth="1"/>
    <col min="4" max="4" width="6.421875" style="0" customWidth="1"/>
    <col min="5" max="5" width="23.00390625" style="0" customWidth="1"/>
    <col min="6" max="6" width="12.8515625" style="0" customWidth="1"/>
    <col min="7" max="7" width="6.42187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49" t="s">
        <v>216</v>
      </c>
      <c r="C2" s="450"/>
      <c r="D2" s="450"/>
      <c r="E2" s="450"/>
      <c r="F2" s="450"/>
      <c r="G2" s="451"/>
      <c r="I2" s="1"/>
    </row>
    <row r="3" spans="2:20" ht="12.75">
      <c r="B3" s="352" t="s">
        <v>122</v>
      </c>
      <c r="C3" s="67"/>
      <c r="D3" s="68" t="s">
        <v>1</v>
      </c>
      <c r="E3" s="413" t="s">
        <v>217</v>
      </c>
      <c r="F3" s="239"/>
      <c r="G3" s="111"/>
      <c r="I3" s="1"/>
      <c r="T3" s="14"/>
    </row>
    <row r="4" spans="9:21" ht="12.75">
      <c r="I4" s="452" t="s">
        <v>113</v>
      </c>
      <c r="J4" s="452"/>
      <c r="K4" s="35" t="s">
        <v>28</v>
      </c>
      <c r="L4" s="36" t="s">
        <v>29</v>
      </c>
      <c r="M4" s="35" t="s">
        <v>30</v>
      </c>
      <c r="N4" s="36" t="s">
        <v>31</v>
      </c>
      <c r="O4" s="35" t="s">
        <v>32</v>
      </c>
      <c r="P4" s="35" t="s">
        <v>33</v>
      </c>
      <c r="Q4" s="35" t="s">
        <v>34</v>
      </c>
      <c r="R4" s="140" t="s">
        <v>74</v>
      </c>
      <c r="S4" s="142" t="s">
        <v>73</v>
      </c>
      <c r="T4" s="35" t="s">
        <v>31</v>
      </c>
      <c r="U4" s="15"/>
    </row>
    <row r="5" spans="1:20" ht="12.75">
      <c r="A5" s="33"/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136"/>
    </row>
    <row r="6" spans="2:20" ht="12.75">
      <c r="B6" s="71" t="s">
        <v>52</v>
      </c>
      <c r="C6" s="105">
        <v>12</v>
      </c>
      <c r="D6" s="71">
        <v>2</v>
      </c>
      <c r="E6" s="105" t="s">
        <v>118</v>
      </c>
      <c r="F6" s="71">
        <v>12</v>
      </c>
      <c r="G6" s="71">
        <v>2</v>
      </c>
      <c r="I6" s="207" t="s">
        <v>115</v>
      </c>
      <c r="J6" s="3">
        <f>D10+G15+G25+D37+D42+G51+D60+D69+F82</f>
        <v>11</v>
      </c>
      <c r="K6" s="66">
        <v>7</v>
      </c>
      <c r="L6" s="72">
        <v>2</v>
      </c>
      <c r="M6" s="66"/>
      <c r="N6" s="73">
        <v>5</v>
      </c>
      <c r="O6" s="3">
        <f>C10+F15+F25+C37+C42+F51+C60+C69+F82</f>
        <v>50</v>
      </c>
      <c r="P6" s="3">
        <f>F10+C15+C25+F37+F42+C51+F60+F69+C82</f>
        <v>118</v>
      </c>
      <c r="Q6" s="43">
        <f aca="true" t="shared" si="0" ref="Q6:Q15">O6-P6</f>
        <v>-68</v>
      </c>
      <c r="R6" s="3">
        <f aca="true" t="shared" si="1" ref="R6:R15">O6+P6</f>
        <v>168</v>
      </c>
      <c r="S6" s="2"/>
      <c r="T6" s="2"/>
    </row>
    <row r="7" spans="2:20" ht="12.75">
      <c r="B7" s="82" t="s">
        <v>117</v>
      </c>
      <c r="C7" s="70">
        <v>20</v>
      </c>
      <c r="D7" s="70">
        <v>3</v>
      </c>
      <c r="E7" s="82" t="s">
        <v>38</v>
      </c>
      <c r="F7" s="70">
        <v>4</v>
      </c>
      <c r="G7" s="70">
        <v>1</v>
      </c>
      <c r="I7" s="82" t="s">
        <v>44</v>
      </c>
      <c r="J7" s="3">
        <f>G9+D18+G24+D34+G43+G52+D61+G69+D78</f>
        <v>18</v>
      </c>
      <c r="K7" s="74">
        <v>7</v>
      </c>
      <c r="L7" s="72">
        <v>5</v>
      </c>
      <c r="M7" s="66">
        <v>1</v>
      </c>
      <c r="N7" s="66">
        <v>1</v>
      </c>
      <c r="O7" s="3">
        <f>F9+C18+F24+C34+F43+F52+C61+F69+C78</f>
        <v>118</v>
      </c>
      <c r="P7" s="3">
        <f>C9+F18+C24+F34+C43+C52+F61+C69+F78</f>
        <v>50</v>
      </c>
      <c r="Q7" s="43">
        <f t="shared" si="0"/>
        <v>68</v>
      </c>
      <c r="R7" s="3">
        <f t="shared" si="1"/>
        <v>168</v>
      </c>
      <c r="S7" s="2"/>
      <c r="T7" s="2"/>
    </row>
    <row r="8" spans="2:20" ht="12.75">
      <c r="B8" s="105" t="s">
        <v>37</v>
      </c>
      <c r="C8" s="71">
        <v>14</v>
      </c>
      <c r="D8" s="71">
        <v>3</v>
      </c>
      <c r="E8" s="105" t="s">
        <v>43</v>
      </c>
      <c r="F8" s="71">
        <v>10</v>
      </c>
      <c r="G8" s="71">
        <v>1</v>
      </c>
      <c r="I8" s="82" t="s">
        <v>52</v>
      </c>
      <c r="J8" s="3">
        <f>D6+D17+G27+G35+D44+D55+G60+D70+G78</f>
        <v>17</v>
      </c>
      <c r="K8" s="66">
        <v>7</v>
      </c>
      <c r="L8" s="72">
        <v>4</v>
      </c>
      <c r="M8" s="75">
        <v>2</v>
      </c>
      <c r="N8" s="66">
        <v>1</v>
      </c>
      <c r="O8" s="3">
        <f>C6+C17+F27+F35+C44+C55+F60+C70+F78</f>
        <v>102</v>
      </c>
      <c r="P8" s="3">
        <f>F6+F17+C27+C35+F44+F55+C60+F70+C78</f>
        <v>66</v>
      </c>
      <c r="Q8" s="43">
        <f t="shared" si="0"/>
        <v>36</v>
      </c>
      <c r="R8" s="3">
        <f t="shared" si="1"/>
        <v>168</v>
      </c>
      <c r="S8" s="2"/>
      <c r="T8" s="2"/>
    </row>
    <row r="9" spans="1:20" ht="12.75">
      <c r="A9" s="20"/>
      <c r="B9" s="82" t="s">
        <v>119</v>
      </c>
      <c r="C9" s="124">
        <v>16</v>
      </c>
      <c r="D9" s="313">
        <v>3</v>
      </c>
      <c r="E9" s="82" t="s">
        <v>44</v>
      </c>
      <c r="F9" s="313">
        <v>8</v>
      </c>
      <c r="G9" s="124">
        <v>1</v>
      </c>
      <c r="I9" s="82" t="s">
        <v>116</v>
      </c>
      <c r="J9" s="3">
        <f>G10+D19+G28+G34+D45+D53+G62+G70+D79</f>
        <v>9</v>
      </c>
      <c r="K9" s="66">
        <v>7</v>
      </c>
      <c r="L9" s="72">
        <v>1</v>
      </c>
      <c r="M9" s="73"/>
      <c r="N9" s="66">
        <v>6</v>
      </c>
      <c r="O9" s="3">
        <f>F10+C19+F28+F34+C45+C53+F62+F70+C79</f>
        <v>60</v>
      </c>
      <c r="P9" s="3">
        <f>C10+F19+C28+C34+F45+F53+C62+C70+F79</f>
        <v>108</v>
      </c>
      <c r="Q9" s="43">
        <f t="shared" si="0"/>
        <v>-48</v>
      </c>
      <c r="R9" s="3">
        <f t="shared" si="1"/>
        <v>168</v>
      </c>
      <c r="S9" s="2"/>
      <c r="T9" s="2"/>
    </row>
    <row r="10" spans="1:20" ht="12.75">
      <c r="A10" s="33"/>
      <c r="B10" s="105" t="str">
        <f>I6</f>
        <v>LAMOTTE BEUVRON 1</v>
      </c>
      <c r="C10" s="105">
        <v>14</v>
      </c>
      <c r="D10" s="327">
        <v>3</v>
      </c>
      <c r="E10" s="105" t="s">
        <v>116</v>
      </c>
      <c r="F10" s="327">
        <v>10</v>
      </c>
      <c r="G10" s="327">
        <v>1</v>
      </c>
      <c r="H10" s="21"/>
      <c r="I10" s="82" t="s">
        <v>117</v>
      </c>
      <c r="J10" s="3">
        <f>D7+G18+D27+D36+G46+D51+G64+D71+G79</f>
        <v>14</v>
      </c>
      <c r="K10" s="66">
        <v>7</v>
      </c>
      <c r="L10" s="72">
        <v>3</v>
      </c>
      <c r="M10" s="66">
        <v>1</v>
      </c>
      <c r="N10" s="66">
        <v>3</v>
      </c>
      <c r="O10" s="3">
        <f>C7+F18+C27+C36+F46+C51+F64+C71+F79</f>
        <v>90</v>
      </c>
      <c r="P10" s="3">
        <f>F7+C18+F27+F36+C46+F51+C64+F71+C79</f>
        <v>78</v>
      </c>
      <c r="Q10" s="43">
        <f t="shared" si="0"/>
        <v>12</v>
      </c>
      <c r="R10" s="3">
        <f t="shared" si="1"/>
        <v>168</v>
      </c>
      <c r="S10" s="2"/>
      <c r="T10" s="2"/>
    </row>
    <row r="11" spans="2:20" ht="12.75">
      <c r="B11" s="4"/>
      <c r="C11" s="69"/>
      <c r="D11" s="69"/>
      <c r="E11" s="48"/>
      <c r="F11" s="4"/>
      <c r="G11" s="48"/>
      <c r="H11" s="346"/>
      <c r="I11" s="82" t="s">
        <v>118</v>
      </c>
      <c r="J11" s="3">
        <f>G6+D15+D26+G33+D43+G53+D63+G71+D80</f>
        <v>11</v>
      </c>
      <c r="K11" s="66">
        <v>7</v>
      </c>
      <c r="L11" s="66">
        <v>1</v>
      </c>
      <c r="M11" s="66">
        <v>2</v>
      </c>
      <c r="N11" s="66">
        <v>4</v>
      </c>
      <c r="O11" s="3">
        <f>F6+C15+C26+F33+C43+F53+C63+F71+C80</f>
        <v>60</v>
      </c>
      <c r="P11" s="3">
        <f>C6+F15+F26+C33+F43+C53+F63+C71+F80</f>
        <v>108</v>
      </c>
      <c r="Q11" s="43">
        <f t="shared" si="0"/>
        <v>-48</v>
      </c>
      <c r="R11" s="3">
        <f t="shared" si="1"/>
        <v>168</v>
      </c>
      <c r="S11" s="2"/>
      <c r="T11" s="2"/>
    </row>
    <row r="12" spans="2:20" ht="12.75">
      <c r="B12" s="352" t="s">
        <v>123</v>
      </c>
      <c r="C12" s="67"/>
      <c r="D12" s="68" t="s">
        <v>1</v>
      </c>
      <c r="E12" s="453" t="s">
        <v>264</v>
      </c>
      <c r="F12" s="454"/>
      <c r="G12" s="110"/>
      <c r="H12" s="346"/>
      <c r="I12" s="82" t="s">
        <v>37</v>
      </c>
      <c r="J12" s="3">
        <f>D8+G17+D25+G36+G45+D54+G61+D72+G80</f>
        <v>17</v>
      </c>
      <c r="K12" s="66">
        <v>7</v>
      </c>
      <c r="L12" s="76">
        <v>5</v>
      </c>
      <c r="M12" s="66"/>
      <c r="N12" s="73">
        <v>2</v>
      </c>
      <c r="O12" s="3">
        <f>C8+F17+C25+F36+F45+C54+F61+C72+F80</f>
        <v>102</v>
      </c>
      <c r="P12" s="3">
        <f>F8+C17+F25+C36+C45+F54+C61+F72+C80</f>
        <v>66</v>
      </c>
      <c r="Q12" s="43">
        <f t="shared" si="0"/>
        <v>36</v>
      </c>
      <c r="R12" s="3">
        <f t="shared" si="1"/>
        <v>168</v>
      </c>
      <c r="S12" s="2"/>
      <c r="T12" s="2"/>
    </row>
    <row r="13" spans="2:20" ht="12.75">
      <c r="B13" s="4"/>
      <c r="C13" s="69"/>
      <c r="D13" s="69"/>
      <c r="E13" s="4"/>
      <c r="F13" s="4"/>
      <c r="G13" s="4"/>
      <c r="H13" s="346"/>
      <c r="I13" s="82" t="s">
        <v>38</v>
      </c>
      <c r="J13" s="3">
        <f>G7+D16+D28+G37+G44+D52+G63+G72+D81</f>
        <v>12</v>
      </c>
      <c r="K13" s="66">
        <v>7</v>
      </c>
      <c r="L13" s="72">
        <v>3</v>
      </c>
      <c r="M13" s="66">
        <v>1</v>
      </c>
      <c r="N13" s="72">
        <v>3</v>
      </c>
      <c r="O13" s="3">
        <f>F7+C16+C28+F37+F44+C52+F63+F72+C81</f>
        <v>62</v>
      </c>
      <c r="P13" s="3">
        <f>C7+F16+F28+C37+C44+F52+C63+C72+F81</f>
        <v>106</v>
      </c>
      <c r="Q13" s="43">
        <f t="shared" si="0"/>
        <v>-44</v>
      </c>
      <c r="R13" s="3">
        <f t="shared" si="1"/>
        <v>168</v>
      </c>
      <c r="S13" s="2"/>
      <c r="T13" s="2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H14" s="346"/>
      <c r="I14" s="82" t="s">
        <v>119</v>
      </c>
      <c r="J14" s="3">
        <f>D9+G19+G26+D35+G42+G54+D64+D73+G81</f>
        <v>17</v>
      </c>
      <c r="K14" s="66">
        <v>7</v>
      </c>
      <c r="L14" s="66">
        <v>5</v>
      </c>
      <c r="M14" s="87"/>
      <c r="N14" s="66">
        <v>2</v>
      </c>
      <c r="O14" s="3">
        <f>C9+F19+F26+C35+F42+F54+C64+C73+F81</f>
        <v>106</v>
      </c>
      <c r="P14" s="3">
        <f>F9+C19+C26+F35+C42+C54+F64+F73+C81</f>
        <v>62</v>
      </c>
      <c r="Q14" s="43">
        <f t="shared" si="0"/>
        <v>44</v>
      </c>
      <c r="R14" s="3">
        <f t="shared" si="1"/>
        <v>168</v>
      </c>
      <c r="S14" s="2"/>
      <c r="T14" s="2"/>
    </row>
    <row r="15" spans="2:20" ht="12.75">
      <c r="B15" s="105" t="s">
        <v>118</v>
      </c>
      <c r="C15" s="71">
        <v>8</v>
      </c>
      <c r="D15" s="71">
        <v>1</v>
      </c>
      <c r="E15" s="105" t="str">
        <f>I6</f>
        <v>LAMOTTE BEUVRON 1</v>
      </c>
      <c r="F15" s="71">
        <v>16</v>
      </c>
      <c r="G15" s="71">
        <v>3</v>
      </c>
      <c r="H15" s="346"/>
      <c r="I15" s="82" t="s">
        <v>43</v>
      </c>
      <c r="J15" s="3">
        <f>G8+G16+D24+D33+D46+G55+D62+G73+D82</f>
        <v>14</v>
      </c>
      <c r="K15" s="66">
        <v>7</v>
      </c>
      <c r="L15" s="66">
        <v>2</v>
      </c>
      <c r="M15" s="66">
        <v>3</v>
      </c>
      <c r="N15" s="66">
        <v>2</v>
      </c>
      <c r="O15" s="42">
        <f>F8+F16+C24+C33+C46+F55+C62+F73+C82</f>
        <v>90</v>
      </c>
      <c r="P15" s="3">
        <f>C8+C16+F24+F33+F46+C55+F62+C73+F82</f>
        <v>78</v>
      </c>
      <c r="Q15" s="3">
        <f t="shared" si="0"/>
        <v>12</v>
      </c>
      <c r="R15" s="42">
        <f t="shared" si="1"/>
        <v>168</v>
      </c>
      <c r="S15" s="135"/>
      <c r="T15" s="135"/>
    </row>
    <row r="16" spans="2:21" ht="12.75">
      <c r="B16" s="82" t="s">
        <v>38</v>
      </c>
      <c r="C16" s="70">
        <v>4</v>
      </c>
      <c r="D16" s="70">
        <v>1</v>
      </c>
      <c r="E16" s="82" t="s">
        <v>43</v>
      </c>
      <c r="F16" s="70">
        <v>20</v>
      </c>
      <c r="G16" s="70">
        <v>3</v>
      </c>
      <c r="H16" s="15"/>
      <c r="I16" s="326"/>
      <c r="J16" s="17"/>
      <c r="K16" s="33"/>
      <c r="L16" s="33"/>
      <c r="M16" s="33"/>
      <c r="N16" s="33"/>
      <c r="O16" s="17"/>
      <c r="P16" s="17"/>
      <c r="Q16" s="33"/>
      <c r="R16" s="17"/>
      <c r="S16" s="17"/>
      <c r="T16" s="17"/>
      <c r="U16" s="33"/>
    </row>
    <row r="17" spans="2:9" ht="12.75">
      <c r="B17" s="105" t="s">
        <v>52</v>
      </c>
      <c r="C17" s="71">
        <v>14</v>
      </c>
      <c r="D17" s="71">
        <v>3</v>
      </c>
      <c r="E17" s="105" t="s">
        <v>37</v>
      </c>
      <c r="F17" s="71">
        <v>10</v>
      </c>
      <c r="G17" s="71">
        <v>1</v>
      </c>
      <c r="I17" s="1"/>
    </row>
    <row r="18" spans="2:18" ht="12.75">
      <c r="B18" s="82" t="s">
        <v>44</v>
      </c>
      <c r="C18" s="70">
        <v>16</v>
      </c>
      <c r="D18" s="70">
        <v>3</v>
      </c>
      <c r="E18" s="82" t="s">
        <v>117</v>
      </c>
      <c r="F18" s="70">
        <v>8</v>
      </c>
      <c r="G18" s="70">
        <v>1</v>
      </c>
      <c r="I18" s="248" t="s">
        <v>102</v>
      </c>
      <c r="J18" s="141" t="s">
        <v>4</v>
      </c>
      <c r="K18" s="141" t="s">
        <v>28</v>
      </c>
      <c r="L18" s="141" t="s">
        <v>29</v>
      </c>
      <c r="M18" s="141" t="s">
        <v>30</v>
      </c>
      <c r="N18" s="141" t="s">
        <v>31</v>
      </c>
      <c r="O18" s="141" t="s">
        <v>32</v>
      </c>
      <c r="P18" s="141" t="s">
        <v>101</v>
      </c>
      <c r="Q18" s="141" t="s">
        <v>34</v>
      </c>
      <c r="R18" s="249" t="s">
        <v>74</v>
      </c>
    </row>
    <row r="19" spans="1:18" ht="12.75">
      <c r="A19" s="20"/>
      <c r="B19" s="105" t="s">
        <v>116</v>
      </c>
      <c r="C19" s="328">
        <v>10</v>
      </c>
      <c r="D19" s="327">
        <v>1</v>
      </c>
      <c r="E19" s="105" t="s">
        <v>119</v>
      </c>
      <c r="F19" s="105">
        <v>14</v>
      </c>
      <c r="G19" s="329">
        <v>3</v>
      </c>
      <c r="H19" s="21"/>
      <c r="I19" s="2" t="s">
        <v>44</v>
      </c>
      <c r="J19" s="3">
        <v>18</v>
      </c>
      <c r="K19" s="3">
        <v>7</v>
      </c>
      <c r="L19" s="3">
        <v>5</v>
      </c>
      <c r="M19" s="3">
        <v>1</v>
      </c>
      <c r="N19" s="3">
        <v>1</v>
      </c>
      <c r="O19" s="3">
        <v>118</v>
      </c>
      <c r="P19" s="3">
        <v>50</v>
      </c>
      <c r="Q19" s="3">
        <v>68</v>
      </c>
      <c r="R19" s="246">
        <v>168</v>
      </c>
    </row>
    <row r="20" spans="2:18" ht="12.75">
      <c r="B20" s="4"/>
      <c r="C20" s="98"/>
      <c r="D20" s="69"/>
      <c r="E20" s="344"/>
      <c r="F20" s="48"/>
      <c r="G20" s="48"/>
      <c r="H20" s="20"/>
      <c r="I20" s="21" t="s">
        <v>119</v>
      </c>
      <c r="J20" s="44">
        <v>17</v>
      </c>
      <c r="K20" s="44">
        <v>7</v>
      </c>
      <c r="L20" s="44">
        <v>5</v>
      </c>
      <c r="M20" s="44"/>
      <c r="N20" s="44">
        <v>2</v>
      </c>
      <c r="O20" s="44">
        <v>106</v>
      </c>
      <c r="P20" s="44">
        <v>62</v>
      </c>
      <c r="Q20" s="44">
        <v>44</v>
      </c>
      <c r="R20" s="246">
        <v>168</v>
      </c>
    </row>
    <row r="21" spans="2:18" ht="12.75">
      <c r="B21" s="7" t="s">
        <v>124</v>
      </c>
      <c r="C21" s="67"/>
      <c r="D21" s="68" t="s">
        <v>1</v>
      </c>
      <c r="E21" s="425" t="s">
        <v>267</v>
      </c>
      <c r="F21" s="426"/>
      <c r="G21" s="131"/>
      <c r="H21" s="20"/>
      <c r="I21" s="2" t="s">
        <v>52</v>
      </c>
      <c r="J21" s="3">
        <v>17</v>
      </c>
      <c r="K21" s="3">
        <v>7</v>
      </c>
      <c r="L21" s="3">
        <v>4</v>
      </c>
      <c r="M21" s="3">
        <v>2</v>
      </c>
      <c r="N21" s="3">
        <v>1</v>
      </c>
      <c r="O21" s="3">
        <v>102</v>
      </c>
      <c r="P21" s="3">
        <v>66</v>
      </c>
      <c r="Q21" s="3">
        <v>36</v>
      </c>
      <c r="R21" s="3">
        <v>168</v>
      </c>
    </row>
    <row r="22" spans="2:18" ht="12.75">
      <c r="B22" s="4"/>
      <c r="C22" s="69"/>
      <c r="D22" s="69"/>
      <c r="E22" s="4"/>
      <c r="F22" s="4"/>
      <c r="G22" s="4"/>
      <c r="H22" s="20"/>
      <c r="I22" s="269" t="s">
        <v>37</v>
      </c>
      <c r="J22" s="3">
        <v>17</v>
      </c>
      <c r="K22" s="3">
        <v>7</v>
      </c>
      <c r="L22" s="3">
        <v>5</v>
      </c>
      <c r="M22" s="3"/>
      <c r="N22" s="3">
        <v>2</v>
      </c>
      <c r="O22" s="3">
        <v>102</v>
      </c>
      <c r="P22" s="3">
        <v>66</v>
      </c>
      <c r="Q22" s="3">
        <v>36</v>
      </c>
      <c r="R22" s="209">
        <v>168</v>
      </c>
    </row>
    <row r="23" spans="2:18" ht="12.75">
      <c r="B23" s="5" t="s">
        <v>2</v>
      </c>
      <c r="C23" s="70" t="s">
        <v>3</v>
      </c>
      <c r="D23" s="70" t="s">
        <v>4</v>
      </c>
      <c r="E23" s="5" t="s">
        <v>2</v>
      </c>
      <c r="F23" s="5" t="s">
        <v>3</v>
      </c>
      <c r="G23" s="5" t="s">
        <v>4</v>
      </c>
      <c r="H23" s="20"/>
      <c r="I23" s="2" t="s">
        <v>117</v>
      </c>
      <c r="J23" s="3">
        <v>14</v>
      </c>
      <c r="K23" s="3">
        <v>7</v>
      </c>
      <c r="L23" s="3">
        <v>3</v>
      </c>
      <c r="M23" s="3">
        <v>1</v>
      </c>
      <c r="N23" s="3">
        <v>3</v>
      </c>
      <c r="O23" s="3">
        <v>90</v>
      </c>
      <c r="P23" s="3">
        <v>78</v>
      </c>
      <c r="Q23" s="3">
        <v>12</v>
      </c>
      <c r="R23" s="209">
        <v>168</v>
      </c>
    </row>
    <row r="24" spans="2:18" ht="12.75">
      <c r="B24" s="105" t="s">
        <v>43</v>
      </c>
      <c r="C24" s="71">
        <v>12</v>
      </c>
      <c r="D24" s="71">
        <v>2</v>
      </c>
      <c r="E24" s="105" t="s">
        <v>44</v>
      </c>
      <c r="F24" s="71">
        <v>12</v>
      </c>
      <c r="G24" s="71">
        <v>2</v>
      </c>
      <c r="H24" s="20"/>
      <c r="I24" s="2" t="s">
        <v>43</v>
      </c>
      <c r="J24" s="3">
        <v>14</v>
      </c>
      <c r="K24" s="3">
        <v>7</v>
      </c>
      <c r="L24" s="3">
        <v>2</v>
      </c>
      <c r="M24" s="3">
        <v>3</v>
      </c>
      <c r="N24" s="3">
        <v>2</v>
      </c>
      <c r="O24" s="3">
        <v>90</v>
      </c>
      <c r="P24" s="3">
        <v>78</v>
      </c>
      <c r="Q24" s="3">
        <v>12</v>
      </c>
      <c r="R24" s="209">
        <v>168</v>
      </c>
    </row>
    <row r="25" spans="2:18" ht="12.75">
      <c r="B25" s="82" t="s">
        <v>37</v>
      </c>
      <c r="C25" s="70">
        <v>18</v>
      </c>
      <c r="D25" s="70">
        <v>3</v>
      </c>
      <c r="E25" s="82" t="str">
        <f>I6</f>
        <v>LAMOTTE BEUVRON 1</v>
      </c>
      <c r="F25" s="70">
        <v>6</v>
      </c>
      <c r="G25" s="70">
        <v>1</v>
      </c>
      <c r="H25" s="20"/>
      <c r="I25" s="136" t="s">
        <v>38</v>
      </c>
      <c r="J25" s="43">
        <v>12</v>
      </c>
      <c r="K25" s="43">
        <v>7</v>
      </c>
      <c r="L25" s="43">
        <v>3</v>
      </c>
      <c r="M25" s="43">
        <v>1</v>
      </c>
      <c r="N25" s="43">
        <v>3</v>
      </c>
      <c r="O25" s="43">
        <v>62</v>
      </c>
      <c r="P25" s="43">
        <v>106</v>
      </c>
      <c r="Q25" s="43">
        <v>-44</v>
      </c>
      <c r="R25" s="46">
        <v>168</v>
      </c>
    </row>
    <row r="26" spans="2:18" ht="12.75">
      <c r="B26" s="105" t="s">
        <v>118</v>
      </c>
      <c r="C26" s="71">
        <v>2</v>
      </c>
      <c r="D26" s="71">
        <v>1</v>
      </c>
      <c r="E26" s="105" t="s">
        <v>119</v>
      </c>
      <c r="F26" s="71">
        <v>22</v>
      </c>
      <c r="G26" s="71">
        <v>3</v>
      </c>
      <c r="H26" s="20"/>
      <c r="I26" s="136" t="s">
        <v>118</v>
      </c>
      <c r="J26" s="43">
        <v>11</v>
      </c>
      <c r="K26" s="43">
        <v>7</v>
      </c>
      <c r="L26" s="43">
        <v>1</v>
      </c>
      <c r="M26" s="43">
        <v>2</v>
      </c>
      <c r="N26" s="43">
        <v>4</v>
      </c>
      <c r="O26" s="43">
        <v>60</v>
      </c>
      <c r="P26" s="43">
        <v>108</v>
      </c>
      <c r="Q26" s="43">
        <v>-48</v>
      </c>
      <c r="R26" s="46">
        <v>168</v>
      </c>
    </row>
    <row r="27" spans="2:18" ht="12.75">
      <c r="B27" s="82" t="s">
        <v>117</v>
      </c>
      <c r="C27" s="70">
        <v>2</v>
      </c>
      <c r="D27" s="70">
        <v>1</v>
      </c>
      <c r="E27" s="82" t="s">
        <v>52</v>
      </c>
      <c r="F27" s="70">
        <v>22</v>
      </c>
      <c r="G27" s="70">
        <v>3</v>
      </c>
      <c r="H27" s="20"/>
      <c r="I27" s="470" t="s">
        <v>115</v>
      </c>
      <c r="J27" s="471">
        <v>11</v>
      </c>
      <c r="K27" s="471">
        <v>7</v>
      </c>
      <c r="L27" s="471">
        <v>2</v>
      </c>
      <c r="M27" s="471"/>
      <c r="N27" s="471">
        <v>5</v>
      </c>
      <c r="O27" s="471">
        <v>50</v>
      </c>
      <c r="P27" s="471">
        <v>118</v>
      </c>
      <c r="Q27" s="471">
        <v>-68</v>
      </c>
      <c r="R27" s="471">
        <v>168</v>
      </c>
    </row>
    <row r="28" spans="2:18" ht="12.75">
      <c r="B28" s="105" t="s">
        <v>38</v>
      </c>
      <c r="C28" s="105">
        <v>14</v>
      </c>
      <c r="D28" s="105">
        <v>3</v>
      </c>
      <c r="E28" s="105" t="s">
        <v>116</v>
      </c>
      <c r="F28" s="330">
        <v>10</v>
      </c>
      <c r="G28" s="105">
        <v>1</v>
      </c>
      <c r="I28" s="22" t="s">
        <v>116</v>
      </c>
      <c r="J28" s="3">
        <v>9</v>
      </c>
      <c r="K28" s="3">
        <v>7</v>
      </c>
      <c r="L28" s="3">
        <v>1</v>
      </c>
      <c r="M28" s="41"/>
      <c r="N28" s="3">
        <v>6</v>
      </c>
      <c r="O28" s="3">
        <v>60</v>
      </c>
      <c r="P28" s="3">
        <v>108</v>
      </c>
      <c r="Q28" s="3">
        <v>-48</v>
      </c>
      <c r="R28" s="209">
        <v>168</v>
      </c>
    </row>
    <row r="29" spans="1:11" ht="12.75">
      <c r="A29" s="33"/>
      <c r="B29" s="48"/>
      <c r="C29" s="98"/>
      <c r="D29" s="98"/>
      <c r="E29" s="314"/>
      <c r="F29" s="243"/>
      <c r="G29" s="98"/>
      <c r="H29" s="33"/>
      <c r="J29" s="33"/>
      <c r="K29" s="33"/>
    </row>
    <row r="30" spans="2:14" ht="12.75">
      <c r="B30" s="352" t="s">
        <v>125</v>
      </c>
      <c r="C30" s="67"/>
      <c r="D30" s="68" t="s">
        <v>1</v>
      </c>
      <c r="E30" s="240" t="s">
        <v>148</v>
      </c>
      <c r="F30" s="241"/>
      <c r="G30" s="110"/>
      <c r="H30" s="15"/>
      <c r="I30" s="33"/>
      <c r="J30" s="316"/>
      <c r="K30" s="317"/>
      <c r="L30" s="317"/>
      <c r="M30" s="33"/>
      <c r="N30" s="1"/>
    </row>
    <row r="31" spans="2:12" ht="12.75">
      <c r="B31" s="4"/>
      <c r="C31" s="69"/>
      <c r="D31" s="69"/>
      <c r="E31" s="4"/>
      <c r="F31" s="4"/>
      <c r="G31" s="4"/>
      <c r="I31" s="33"/>
      <c r="J31" s="8"/>
      <c r="K31" s="33"/>
      <c r="L31" s="33"/>
    </row>
    <row r="32" spans="2:11" ht="12.75">
      <c r="B32" s="5" t="s">
        <v>2</v>
      </c>
      <c r="C32" s="70" t="s">
        <v>3</v>
      </c>
      <c r="D32" s="70" t="s">
        <v>4</v>
      </c>
      <c r="E32" s="5" t="s">
        <v>2</v>
      </c>
      <c r="F32" s="5" t="s">
        <v>3</v>
      </c>
      <c r="G32" s="5" t="s">
        <v>4</v>
      </c>
      <c r="I32" s="33"/>
      <c r="J32" s="8"/>
      <c r="K32" s="33"/>
    </row>
    <row r="33" spans="2:12" ht="12.75">
      <c r="B33" s="105" t="s">
        <v>43</v>
      </c>
      <c r="C33" s="71">
        <v>10</v>
      </c>
      <c r="D33" s="71">
        <v>1</v>
      </c>
      <c r="E33" s="105" t="s">
        <v>118</v>
      </c>
      <c r="F33" s="71">
        <v>14</v>
      </c>
      <c r="G33" s="71">
        <v>3</v>
      </c>
      <c r="J33" s="8"/>
      <c r="L33" s="33"/>
    </row>
    <row r="34" spans="2:13" ht="12.75">
      <c r="B34" s="82" t="s">
        <v>44</v>
      </c>
      <c r="C34" s="70">
        <v>22</v>
      </c>
      <c r="D34" s="70">
        <v>3</v>
      </c>
      <c r="E34" s="82" t="s">
        <v>116</v>
      </c>
      <c r="F34" s="70">
        <v>2</v>
      </c>
      <c r="G34" s="70">
        <v>1</v>
      </c>
      <c r="J34" s="316"/>
      <c r="K34" s="317"/>
      <c r="L34" s="317"/>
      <c r="M34" s="33"/>
    </row>
    <row r="35" spans="2:12" ht="12.75">
      <c r="B35" s="105" t="s">
        <v>119</v>
      </c>
      <c r="C35" s="71">
        <v>16</v>
      </c>
      <c r="D35" s="71">
        <v>3</v>
      </c>
      <c r="E35" s="105" t="s">
        <v>52</v>
      </c>
      <c r="F35" s="71">
        <v>8</v>
      </c>
      <c r="G35" s="71">
        <v>1</v>
      </c>
      <c r="J35" s="8"/>
      <c r="K35" s="33"/>
      <c r="L35" s="33"/>
    </row>
    <row r="36" spans="2:9" ht="12.75">
      <c r="B36" s="82" t="s">
        <v>117</v>
      </c>
      <c r="C36" s="70">
        <v>6</v>
      </c>
      <c r="D36" s="70">
        <v>1</v>
      </c>
      <c r="E36" s="82" t="s">
        <v>37</v>
      </c>
      <c r="F36" s="70">
        <v>18</v>
      </c>
      <c r="G36" s="70">
        <v>3</v>
      </c>
      <c r="I36" s="8"/>
    </row>
    <row r="37" spans="2:9" ht="12.75">
      <c r="B37" s="105" t="s">
        <v>115</v>
      </c>
      <c r="C37" s="331">
        <v>4</v>
      </c>
      <c r="D37" s="105">
        <v>1</v>
      </c>
      <c r="E37" s="105" t="s">
        <v>38</v>
      </c>
      <c r="F37" s="331">
        <v>20</v>
      </c>
      <c r="G37" s="105">
        <v>3</v>
      </c>
      <c r="I37" s="8"/>
    </row>
    <row r="38" spans="1:9" ht="12.75">
      <c r="A38" s="33"/>
      <c r="B38" s="48"/>
      <c r="C38" s="98"/>
      <c r="D38" s="98"/>
      <c r="E38" s="48"/>
      <c r="F38" s="98"/>
      <c r="G38" s="98"/>
      <c r="H38" s="33"/>
      <c r="I38" s="8"/>
    </row>
    <row r="39" spans="2:12" ht="12.75">
      <c r="B39" s="352" t="s">
        <v>126</v>
      </c>
      <c r="C39" s="67"/>
      <c r="D39" s="68" t="s">
        <v>1</v>
      </c>
      <c r="E39" s="427" t="s">
        <v>152</v>
      </c>
      <c r="F39" s="428"/>
      <c r="G39" s="110"/>
      <c r="I39" s="8"/>
      <c r="L39" s="33"/>
    </row>
    <row r="40" spans="2:12" ht="12.75">
      <c r="B40" s="4"/>
      <c r="C40" s="69"/>
      <c r="D40" s="69"/>
      <c r="E40" s="4"/>
      <c r="F40" s="4"/>
      <c r="G40" s="4"/>
      <c r="I40" s="316"/>
      <c r="J40" s="317"/>
      <c r="K40" s="317"/>
      <c r="L40" s="317"/>
    </row>
    <row r="41" spans="2:12" ht="12.75">
      <c r="B41" s="5" t="s">
        <v>2</v>
      </c>
      <c r="C41" s="70" t="s">
        <v>3</v>
      </c>
      <c r="D41" s="70" t="s">
        <v>4</v>
      </c>
      <c r="E41" s="5" t="s">
        <v>2</v>
      </c>
      <c r="F41" s="5" t="s">
        <v>3</v>
      </c>
      <c r="G41" s="5" t="s">
        <v>4</v>
      </c>
      <c r="H41" s="15"/>
      <c r="I41" s="315"/>
      <c r="J41" s="33"/>
      <c r="K41" s="33"/>
      <c r="L41" s="33"/>
    </row>
    <row r="42" spans="2:10" ht="12.75">
      <c r="B42" s="105" t="s">
        <v>115</v>
      </c>
      <c r="C42" s="71">
        <v>0</v>
      </c>
      <c r="D42" s="71">
        <v>1</v>
      </c>
      <c r="E42" s="105" t="s">
        <v>119</v>
      </c>
      <c r="F42" s="71">
        <v>24</v>
      </c>
      <c r="G42" s="71">
        <v>3</v>
      </c>
      <c r="I42" s="315"/>
      <c r="J42" s="33"/>
    </row>
    <row r="43" spans="2:9" ht="12.75">
      <c r="B43" s="82" t="s">
        <v>118</v>
      </c>
      <c r="C43" s="70">
        <v>2</v>
      </c>
      <c r="D43" s="70">
        <v>1</v>
      </c>
      <c r="E43" s="82" t="s">
        <v>44</v>
      </c>
      <c r="F43" s="70">
        <v>22</v>
      </c>
      <c r="G43" s="70">
        <v>3</v>
      </c>
      <c r="I43" s="8"/>
    </row>
    <row r="44" spans="1:9" ht="12.75">
      <c r="A44" s="20"/>
      <c r="B44" s="105" t="s">
        <v>52</v>
      </c>
      <c r="C44" s="71">
        <v>18</v>
      </c>
      <c r="D44" s="71">
        <v>3</v>
      </c>
      <c r="E44" s="105" t="s">
        <v>38</v>
      </c>
      <c r="F44" s="71">
        <v>6</v>
      </c>
      <c r="G44" s="71">
        <v>1</v>
      </c>
      <c r="I44" s="1"/>
    </row>
    <row r="45" spans="2:13" ht="12.75">
      <c r="B45" s="82" t="s">
        <v>116</v>
      </c>
      <c r="C45" s="70">
        <v>4</v>
      </c>
      <c r="D45" s="70">
        <v>1</v>
      </c>
      <c r="E45" s="82" t="s">
        <v>37</v>
      </c>
      <c r="F45" s="70">
        <v>20</v>
      </c>
      <c r="G45" s="70">
        <v>3</v>
      </c>
      <c r="I45" s="316"/>
      <c r="J45" s="317"/>
      <c r="K45" s="317"/>
      <c r="L45" s="317"/>
      <c r="M45" s="33"/>
    </row>
    <row r="46" spans="1:13" ht="12.75">
      <c r="A46" s="20"/>
      <c r="B46" s="105" t="s">
        <v>43</v>
      </c>
      <c r="C46" s="329">
        <v>12</v>
      </c>
      <c r="D46" s="105">
        <v>2</v>
      </c>
      <c r="E46" s="105" t="s">
        <v>117</v>
      </c>
      <c r="F46" s="328">
        <v>12</v>
      </c>
      <c r="G46" s="105">
        <v>2</v>
      </c>
      <c r="I46" s="316"/>
      <c r="J46" s="317"/>
      <c r="K46" s="317"/>
      <c r="L46" s="317"/>
      <c r="M46" s="33"/>
    </row>
    <row r="47" spans="2:12" ht="12.75">
      <c r="B47" s="48"/>
      <c r="C47" s="98"/>
      <c r="D47" s="98"/>
      <c r="E47" s="48"/>
      <c r="F47" s="48"/>
      <c r="G47" s="48"/>
      <c r="I47" s="315"/>
      <c r="J47" s="33"/>
      <c r="K47" s="33"/>
      <c r="L47" s="33"/>
    </row>
    <row r="48" spans="2:9" ht="12.75">
      <c r="B48" s="352" t="s">
        <v>127</v>
      </c>
      <c r="C48" s="99"/>
      <c r="D48" s="100" t="s">
        <v>1</v>
      </c>
      <c r="E48" s="354" t="s">
        <v>155</v>
      </c>
      <c r="F48" s="52"/>
      <c r="G48" s="110"/>
      <c r="H48" s="15"/>
      <c r="I48" s="1"/>
    </row>
    <row r="49" spans="3:8" ht="12.75">
      <c r="C49" s="101"/>
      <c r="D49" s="102"/>
      <c r="F49" s="18"/>
      <c r="H49" s="33"/>
    </row>
    <row r="50" spans="2:8" ht="12.75">
      <c r="B50" s="5" t="s">
        <v>2</v>
      </c>
      <c r="C50" s="103" t="s">
        <v>3</v>
      </c>
      <c r="D50" s="103" t="s">
        <v>4</v>
      </c>
      <c r="E50" s="49" t="s">
        <v>2</v>
      </c>
      <c r="F50" s="49" t="s">
        <v>3</v>
      </c>
      <c r="G50" s="49" t="s">
        <v>4</v>
      </c>
      <c r="H50" s="15"/>
    </row>
    <row r="51" spans="1:20" ht="12.75">
      <c r="A51" s="20"/>
      <c r="B51" s="105" t="s">
        <v>117</v>
      </c>
      <c r="C51" s="104">
        <v>22</v>
      </c>
      <c r="D51" s="104">
        <v>3</v>
      </c>
      <c r="E51" s="105" t="s">
        <v>115</v>
      </c>
      <c r="F51" s="105">
        <v>2</v>
      </c>
      <c r="G51" s="105">
        <v>1</v>
      </c>
      <c r="S51" s="33"/>
      <c r="T51" s="33"/>
    </row>
    <row r="52" spans="2:20" ht="12.75">
      <c r="B52" s="82" t="s">
        <v>38</v>
      </c>
      <c r="C52" s="70">
        <v>2</v>
      </c>
      <c r="D52" s="70">
        <v>1</v>
      </c>
      <c r="E52" s="82" t="s">
        <v>44</v>
      </c>
      <c r="F52" s="70">
        <v>22</v>
      </c>
      <c r="G52" s="70">
        <v>3</v>
      </c>
      <c r="S52" s="33"/>
      <c r="T52" s="53"/>
    </row>
    <row r="53" spans="1:18" ht="12.75">
      <c r="A53" s="20"/>
      <c r="B53" s="105" t="s">
        <v>116</v>
      </c>
      <c r="C53" s="105">
        <v>14</v>
      </c>
      <c r="D53" s="106">
        <v>3</v>
      </c>
      <c r="E53" s="105" t="s">
        <v>118</v>
      </c>
      <c r="F53" s="105">
        <v>10</v>
      </c>
      <c r="G53" s="105">
        <v>1</v>
      </c>
      <c r="Q53" s="213"/>
      <c r="R53" s="213"/>
    </row>
    <row r="54" spans="2:19" ht="12.75">
      <c r="B54" s="82" t="s">
        <v>37</v>
      </c>
      <c r="C54" s="70">
        <v>14</v>
      </c>
      <c r="D54" s="70">
        <v>3</v>
      </c>
      <c r="E54" s="82" t="s">
        <v>119</v>
      </c>
      <c r="F54" s="70">
        <v>10</v>
      </c>
      <c r="G54" s="108">
        <v>1</v>
      </c>
      <c r="H54" s="15"/>
      <c r="R54" s="33"/>
      <c r="S54" s="33"/>
    </row>
    <row r="55" spans="2:19" ht="12.75">
      <c r="B55" s="105" t="s">
        <v>52</v>
      </c>
      <c r="C55" s="105">
        <v>12</v>
      </c>
      <c r="D55" s="105">
        <v>2</v>
      </c>
      <c r="E55" s="105" t="s">
        <v>43</v>
      </c>
      <c r="F55" s="109">
        <v>12</v>
      </c>
      <c r="G55" s="109">
        <v>2</v>
      </c>
      <c r="H55" s="33"/>
      <c r="R55" s="33"/>
      <c r="S55" s="33"/>
    </row>
    <row r="56" spans="2:7" ht="12.75">
      <c r="B56" s="4"/>
      <c r="C56" s="107"/>
      <c r="D56" s="69"/>
      <c r="E56" s="48"/>
      <c r="F56" s="4"/>
      <c r="G56" s="48"/>
    </row>
    <row r="57" spans="1:7" ht="12.75">
      <c r="A57" s="20"/>
      <c r="B57" s="352" t="s">
        <v>128</v>
      </c>
      <c r="C57" s="100"/>
      <c r="D57" s="99" t="s">
        <v>1</v>
      </c>
      <c r="E57" s="133" t="s">
        <v>220</v>
      </c>
      <c r="F57" s="52"/>
      <c r="G57" s="110"/>
    </row>
    <row r="58" spans="2:7" ht="12.75">
      <c r="B58" s="47"/>
      <c r="C58" s="98"/>
      <c r="D58" s="107"/>
      <c r="E58" s="412"/>
      <c r="F58" s="48"/>
      <c r="G58" s="47"/>
    </row>
    <row r="59" spans="1:8" ht="12.75">
      <c r="A59" s="20"/>
      <c r="B59" s="50" t="s">
        <v>2</v>
      </c>
      <c r="C59" s="108" t="s">
        <v>3</v>
      </c>
      <c r="D59" s="107" t="s">
        <v>4</v>
      </c>
      <c r="E59" s="5" t="s">
        <v>2</v>
      </c>
      <c r="F59" s="5" t="s">
        <v>3</v>
      </c>
      <c r="G59" s="49" t="s">
        <v>4</v>
      </c>
      <c r="H59" s="15"/>
    </row>
    <row r="60" spans="2:9" ht="12.75">
      <c r="B60" s="105" t="s">
        <v>115</v>
      </c>
      <c r="C60" s="105">
        <v>8</v>
      </c>
      <c r="D60" s="109">
        <v>1</v>
      </c>
      <c r="E60" s="105" t="s">
        <v>52</v>
      </c>
      <c r="F60" s="105">
        <v>16</v>
      </c>
      <c r="G60" s="105">
        <v>3</v>
      </c>
      <c r="H60" s="15"/>
      <c r="I60" s="128"/>
    </row>
    <row r="61" spans="2:9" ht="12.75">
      <c r="B61" s="82" t="s">
        <v>44</v>
      </c>
      <c r="C61" s="70">
        <v>16</v>
      </c>
      <c r="D61" s="70">
        <v>3</v>
      </c>
      <c r="E61" s="82" t="s">
        <v>37</v>
      </c>
      <c r="F61" s="70">
        <v>8</v>
      </c>
      <c r="G61" s="108">
        <v>1</v>
      </c>
      <c r="H61" s="15"/>
      <c r="I61" s="1"/>
    </row>
    <row r="62" spans="2:9" ht="12.75">
      <c r="B62" s="105" t="s">
        <v>43</v>
      </c>
      <c r="C62" s="105">
        <v>14</v>
      </c>
      <c r="D62" s="105">
        <v>3</v>
      </c>
      <c r="E62" s="105" t="s">
        <v>116</v>
      </c>
      <c r="F62" s="105">
        <v>10</v>
      </c>
      <c r="G62" s="105">
        <v>1</v>
      </c>
      <c r="H62" s="15"/>
      <c r="I62" s="128"/>
    </row>
    <row r="63" spans="2:9" ht="12.75">
      <c r="B63" s="82" t="s">
        <v>118</v>
      </c>
      <c r="C63" s="70">
        <v>12</v>
      </c>
      <c r="D63" s="70">
        <v>2</v>
      </c>
      <c r="E63" s="82" t="s">
        <v>38</v>
      </c>
      <c r="F63" s="70">
        <v>12</v>
      </c>
      <c r="G63" s="70">
        <v>2</v>
      </c>
      <c r="I63" s="128"/>
    </row>
    <row r="64" spans="2:9" ht="12.75">
      <c r="B64" s="105" t="s">
        <v>119</v>
      </c>
      <c r="C64" s="105">
        <v>4</v>
      </c>
      <c r="D64" s="332">
        <v>1</v>
      </c>
      <c r="E64" s="105" t="s">
        <v>117</v>
      </c>
      <c r="F64" s="105">
        <v>20</v>
      </c>
      <c r="G64" s="329">
        <v>3</v>
      </c>
      <c r="H64" s="15"/>
      <c r="I64" s="128"/>
    </row>
    <row r="65" spans="2:9" ht="12.75">
      <c r="B65" s="47"/>
      <c r="C65" s="47"/>
      <c r="D65" s="47"/>
      <c r="E65" s="47"/>
      <c r="F65" s="47"/>
      <c r="G65" s="47"/>
      <c r="I65" s="128"/>
    </row>
    <row r="66" spans="2:9" ht="12.75">
      <c r="B66" s="323" t="s">
        <v>129</v>
      </c>
      <c r="C66" s="324"/>
      <c r="D66" s="52" t="s">
        <v>1</v>
      </c>
      <c r="E66" s="355" t="s">
        <v>228</v>
      </c>
      <c r="F66" s="52" t="s">
        <v>98</v>
      </c>
      <c r="G66" s="325"/>
      <c r="I66" s="1"/>
    </row>
    <row r="67" spans="2:9" ht="12.75">
      <c r="B67" s="47"/>
      <c r="C67" s="4"/>
      <c r="D67" s="4"/>
      <c r="E67" s="4"/>
      <c r="F67" s="4"/>
      <c r="G67" s="4"/>
      <c r="I67" s="128"/>
    </row>
    <row r="68" spans="2:9" ht="12.75">
      <c r="B68" s="5" t="s">
        <v>2</v>
      </c>
      <c r="C68" s="5" t="s">
        <v>3</v>
      </c>
      <c r="D68" s="48" t="s">
        <v>4</v>
      </c>
      <c r="E68" s="5" t="s">
        <v>2</v>
      </c>
      <c r="F68" s="50" t="s">
        <v>3</v>
      </c>
      <c r="G68" s="50" t="s">
        <v>4</v>
      </c>
      <c r="I68" s="1"/>
    </row>
    <row r="69" spans="2:9" ht="12.75">
      <c r="B69" s="105" t="s">
        <v>115</v>
      </c>
      <c r="C69" s="333"/>
      <c r="D69" s="334"/>
      <c r="E69" s="105" t="s">
        <v>44</v>
      </c>
      <c r="F69" s="345"/>
      <c r="G69" s="335"/>
      <c r="I69" s="1"/>
    </row>
    <row r="70" spans="2:9" ht="12.75">
      <c r="B70" s="82" t="s">
        <v>52</v>
      </c>
      <c r="C70" s="10"/>
      <c r="D70" s="229"/>
      <c r="E70" s="82" t="s">
        <v>116</v>
      </c>
      <c r="F70" s="10"/>
      <c r="G70" s="320"/>
      <c r="I70" s="1"/>
    </row>
    <row r="71" spans="2:9" ht="12.75">
      <c r="B71" s="105" t="s">
        <v>117</v>
      </c>
      <c r="C71" s="51"/>
      <c r="D71" s="334"/>
      <c r="E71" s="105" t="s">
        <v>118</v>
      </c>
      <c r="F71" s="51"/>
      <c r="G71" s="337"/>
      <c r="I71" s="1"/>
    </row>
    <row r="72" spans="2:9" ht="12.75">
      <c r="B72" s="82" t="s">
        <v>37</v>
      </c>
      <c r="C72" s="321"/>
      <c r="D72" s="318"/>
      <c r="E72" s="82" t="s">
        <v>38</v>
      </c>
      <c r="F72" s="319"/>
      <c r="G72" s="319"/>
      <c r="I72" s="1"/>
    </row>
    <row r="73" spans="1:9" ht="12.75">
      <c r="A73" s="20"/>
      <c r="B73" s="105" t="s">
        <v>119</v>
      </c>
      <c r="C73" s="51"/>
      <c r="D73" s="338"/>
      <c r="E73" s="105" t="s">
        <v>43</v>
      </c>
      <c r="F73" s="336"/>
      <c r="G73" s="57"/>
      <c r="H73" s="15"/>
      <c r="I73" s="1"/>
    </row>
    <row r="74" spans="2:9" ht="12.75">
      <c r="B74" s="229"/>
      <c r="C74" s="229"/>
      <c r="D74" s="229"/>
      <c r="E74" s="37"/>
      <c r="F74" s="37"/>
      <c r="G74" s="229"/>
      <c r="I74" s="1"/>
    </row>
    <row r="75" spans="2:9" ht="12.75">
      <c r="B75" s="324" t="s">
        <v>130</v>
      </c>
      <c r="C75" s="324"/>
      <c r="D75" s="52" t="s">
        <v>1</v>
      </c>
      <c r="E75" s="355" t="s">
        <v>179</v>
      </c>
      <c r="F75" s="52"/>
      <c r="G75" s="325"/>
      <c r="I75" s="1"/>
    </row>
    <row r="76" spans="2:9" ht="12.75">
      <c r="B76" s="37"/>
      <c r="C76" s="37"/>
      <c r="D76" s="229"/>
      <c r="E76" s="356"/>
      <c r="F76" s="37"/>
      <c r="G76" s="37"/>
      <c r="I76" s="1"/>
    </row>
    <row r="77" spans="2:9" ht="12.75">
      <c r="B77" s="10" t="s">
        <v>2</v>
      </c>
      <c r="C77" s="322" t="s">
        <v>3</v>
      </c>
      <c r="D77" s="320" t="s">
        <v>4</v>
      </c>
      <c r="E77" s="455" t="s">
        <v>114</v>
      </c>
      <c r="F77" s="456"/>
      <c r="G77" s="457"/>
      <c r="I77" s="1"/>
    </row>
    <row r="78" spans="2:9" ht="12.75">
      <c r="B78" s="105" t="s">
        <v>44</v>
      </c>
      <c r="C78" s="51"/>
      <c r="D78" s="337"/>
      <c r="E78" s="105" t="s">
        <v>52</v>
      </c>
      <c r="F78" s="334"/>
      <c r="G78" s="51"/>
      <c r="I78" s="1"/>
    </row>
    <row r="79" spans="2:9" ht="12.75">
      <c r="B79" s="82" t="s">
        <v>116</v>
      </c>
      <c r="C79" s="10"/>
      <c r="D79" s="320"/>
      <c r="E79" s="82" t="s">
        <v>117</v>
      </c>
      <c r="F79" s="229"/>
      <c r="G79" s="10"/>
      <c r="I79" s="1"/>
    </row>
    <row r="80" spans="2:9" ht="12.75">
      <c r="B80" s="105" t="s">
        <v>118</v>
      </c>
      <c r="C80" s="51"/>
      <c r="D80" s="337"/>
      <c r="E80" s="105" t="s">
        <v>37</v>
      </c>
      <c r="F80" s="51"/>
      <c r="G80" s="51"/>
      <c r="I80" s="1"/>
    </row>
    <row r="81" spans="2:9" ht="12.75">
      <c r="B81" s="82" t="s">
        <v>38</v>
      </c>
      <c r="C81" s="321"/>
      <c r="D81" s="319"/>
      <c r="E81" s="82" t="s">
        <v>119</v>
      </c>
      <c r="F81" s="10"/>
      <c r="G81" s="319"/>
      <c r="I81" s="1"/>
    </row>
    <row r="82" spans="2:9" ht="12.75">
      <c r="B82" s="105" t="s">
        <v>43</v>
      </c>
      <c r="C82" s="51"/>
      <c r="D82" s="334"/>
      <c r="E82" s="105" t="s">
        <v>115</v>
      </c>
      <c r="F82" s="51"/>
      <c r="G82" s="51"/>
      <c r="I82" s="1"/>
    </row>
    <row r="83" spans="2:9" ht="12.75">
      <c r="B83" s="37"/>
      <c r="C83" s="37"/>
      <c r="D83" s="37"/>
      <c r="E83" s="37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4"/>
      <c r="C85" s="4"/>
      <c r="D85" s="4"/>
      <c r="E85" s="4"/>
      <c r="F85" s="4"/>
      <c r="G85" s="4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</sheetData>
  <sheetProtection/>
  <mergeCells count="6">
    <mergeCell ref="B2:G2"/>
    <mergeCell ref="I4:J4"/>
    <mergeCell ref="E12:F12"/>
    <mergeCell ref="E77:G77"/>
    <mergeCell ref="E21:F21"/>
    <mergeCell ref="E39:F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4">
      <selection activeCell="V26" sqref="V26"/>
    </sheetView>
  </sheetViews>
  <sheetFormatPr defaultColWidth="11.421875" defaultRowHeight="12.75"/>
  <cols>
    <col min="1" max="1" width="3.421875" style="0" customWidth="1"/>
    <col min="2" max="2" width="23.28125" style="0" customWidth="1"/>
    <col min="3" max="3" width="7.28125" style="0" customWidth="1"/>
    <col min="4" max="4" width="6.7109375" style="0" customWidth="1"/>
    <col min="5" max="5" width="22.57421875" style="0" customWidth="1"/>
    <col min="6" max="6" width="11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429" t="s">
        <v>219</v>
      </c>
      <c r="C2" s="430"/>
      <c r="D2" s="430"/>
      <c r="E2" s="430"/>
      <c r="F2" s="430"/>
      <c r="G2" s="431"/>
      <c r="I2" s="1"/>
    </row>
    <row r="3" spans="2:9" ht="12.75">
      <c r="B3" s="352" t="s">
        <v>122</v>
      </c>
      <c r="C3" s="67"/>
      <c r="D3" s="68" t="s">
        <v>1</v>
      </c>
      <c r="E3" s="427" t="s">
        <v>218</v>
      </c>
      <c r="F3" s="428"/>
      <c r="G3" s="111"/>
      <c r="I3" s="1"/>
    </row>
    <row r="4" spans="2:9" ht="12.75">
      <c r="B4" s="227"/>
      <c r="C4" s="228"/>
      <c r="D4" s="124"/>
      <c r="E4" s="405"/>
      <c r="F4" s="229"/>
      <c r="G4" s="406"/>
      <c r="I4" s="1"/>
    </row>
    <row r="5" spans="2:20" ht="12.75"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452" t="s">
        <v>46</v>
      </c>
      <c r="J5" s="452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0" t="s">
        <v>74</v>
      </c>
      <c r="S5" s="142" t="s">
        <v>73</v>
      </c>
      <c r="T5" s="142" t="s">
        <v>31</v>
      </c>
    </row>
    <row r="6" spans="2:21" ht="12.75">
      <c r="B6" s="51" t="str">
        <f>I7</f>
        <v>CHOUZY-S-CISSE 1</v>
      </c>
      <c r="C6" s="105">
        <v>20</v>
      </c>
      <c r="D6" s="105">
        <v>3</v>
      </c>
      <c r="E6" s="51" t="str">
        <f>I13</f>
        <v>SALBRIS 3</v>
      </c>
      <c r="F6" s="105">
        <v>4</v>
      </c>
      <c r="G6" s="105">
        <v>1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2"/>
      <c r="S6" s="2"/>
      <c r="T6" s="2"/>
      <c r="U6" s="15"/>
    </row>
    <row r="7" spans="2:20" ht="12.75">
      <c r="B7" s="227" t="str">
        <f>I8</f>
        <v>LAMOTTE BEUVRON 2</v>
      </c>
      <c r="C7" s="124">
        <v>6</v>
      </c>
      <c r="D7" s="124">
        <v>1</v>
      </c>
      <c r="E7" s="123" t="str">
        <f>I9</f>
        <v>LANGON 2</v>
      </c>
      <c r="F7" s="124">
        <v>18</v>
      </c>
      <c r="G7" s="124">
        <v>3</v>
      </c>
      <c r="I7" s="207" t="s">
        <v>213</v>
      </c>
      <c r="J7" s="3">
        <f>D6+G18+G28+D33+D42+D54+G63+G72+D81</f>
        <v>14</v>
      </c>
      <c r="K7" s="66">
        <v>7</v>
      </c>
      <c r="L7" s="72">
        <v>3</v>
      </c>
      <c r="M7" s="66">
        <v>1</v>
      </c>
      <c r="N7" s="73">
        <v>3</v>
      </c>
      <c r="O7" s="3">
        <f>C6+F18+F28+C33+C42+C54+F63+F72+C81</f>
        <v>86</v>
      </c>
      <c r="P7" s="3">
        <f>F6+C18+C28+F33+F42+F54+C63+C72+F81</f>
        <v>82</v>
      </c>
      <c r="Q7" s="43">
        <f aca="true" t="shared" si="0" ref="Q7:Q16">O7-P7</f>
        <v>4</v>
      </c>
      <c r="R7" s="3">
        <f aca="true" t="shared" si="1" ref="R7:R16">O7+P7</f>
        <v>168</v>
      </c>
      <c r="S7" s="2"/>
      <c r="T7" s="19"/>
    </row>
    <row r="8" spans="2:20" ht="12.75">
      <c r="B8" s="51" t="str">
        <f>I10</f>
        <v>NAVEIL 2</v>
      </c>
      <c r="C8" s="105">
        <v>22</v>
      </c>
      <c r="D8" s="105">
        <v>3</v>
      </c>
      <c r="E8" s="51" t="str">
        <f>I11</f>
        <v>OUCQUES 1 </v>
      </c>
      <c r="F8" s="105">
        <v>2</v>
      </c>
      <c r="G8" s="105">
        <v>1</v>
      </c>
      <c r="I8" s="207" t="s">
        <v>83</v>
      </c>
      <c r="J8" s="3">
        <f>D7+D15+D24+G33+G43+D51+G62+G70+D78</f>
        <v>7</v>
      </c>
      <c r="K8" s="74">
        <v>7</v>
      </c>
      <c r="L8" s="72"/>
      <c r="M8" s="66"/>
      <c r="N8" s="66">
        <v>7</v>
      </c>
      <c r="O8" s="3">
        <f>C7+C15+C24+F33+F43+C51+F62+F70+C78</f>
        <v>52</v>
      </c>
      <c r="P8" s="3">
        <f>F7+F15+F24+C33+C43+F51+C62+C70+F78</f>
        <v>116</v>
      </c>
      <c r="Q8" s="43">
        <f t="shared" si="0"/>
        <v>-64</v>
      </c>
      <c r="R8" s="44">
        <f t="shared" si="1"/>
        <v>168</v>
      </c>
      <c r="S8" s="135"/>
      <c r="T8" s="20"/>
    </row>
    <row r="9" spans="2:20" ht="12.75">
      <c r="B9" s="123" t="str">
        <f>I12</f>
        <v>ROMORANTIN 2</v>
      </c>
      <c r="C9" s="124">
        <v>18</v>
      </c>
      <c r="D9" s="124">
        <v>3</v>
      </c>
      <c r="E9" s="123" t="str">
        <f>I14</f>
        <v>SELLES SUR CHER 2</v>
      </c>
      <c r="F9" s="124">
        <v>6</v>
      </c>
      <c r="G9" s="124">
        <v>1</v>
      </c>
      <c r="I9" s="207" t="s">
        <v>56</v>
      </c>
      <c r="J9" s="3">
        <f>G7+D17+D26+D34+G42+D53+G61+G71+D80</f>
        <v>9</v>
      </c>
      <c r="K9" s="66">
        <v>7</v>
      </c>
      <c r="L9" s="72">
        <v>1</v>
      </c>
      <c r="M9" s="75"/>
      <c r="N9" s="66">
        <v>6</v>
      </c>
      <c r="O9" s="3">
        <f>F7+C17+C26+C34+F42+C53+F61+F71+C80</f>
        <v>58</v>
      </c>
      <c r="P9" s="3">
        <f>C7+F17+F26+F34+C42+F53+C61+C71+F80</f>
        <v>110</v>
      </c>
      <c r="Q9" s="43">
        <f t="shared" si="0"/>
        <v>-52</v>
      </c>
      <c r="R9" s="3">
        <f t="shared" si="1"/>
        <v>168</v>
      </c>
      <c r="S9" s="135"/>
      <c r="T9" s="138"/>
    </row>
    <row r="10" spans="1:20" ht="12.75">
      <c r="A10" s="20"/>
      <c r="B10" s="51" t="str">
        <f>I15</f>
        <v>VENDOME 2</v>
      </c>
      <c r="C10" s="105">
        <v>8</v>
      </c>
      <c r="D10" s="329">
        <v>1</v>
      </c>
      <c r="E10" s="336" t="str">
        <f>I16</f>
        <v>VILLEBAROU </v>
      </c>
      <c r="F10" s="327">
        <v>16</v>
      </c>
      <c r="G10" s="105">
        <v>3</v>
      </c>
      <c r="I10" s="207" t="s">
        <v>45</v>
      </c>
      <c r="J10" s="3">
        <f>D8+G15+G26+D35+G45+G54+D60+G73+D82</f>
        <v>18</v>
      </c>
      <c r="K10" s="66">
        <v>7</v>
      </c>
      <c r="L10" s="72">
        <v>5</v>
      </c>
      <c r="M10" s="73">
        <v>1</v>
      </c>
      <c r="N10" s="66">
        <v>1</v>
      </c>
      <c r="O10" s="3">
        <f>C8+F15+F26+C35+F45+F54+C60+F73+C82</f>
        <v>116</v>
      </c>
      <c r="P10" s="3">
        <f>F8+C15+C26+F35+C45+C54+F60+C73+F82</f>
        <v>52</v>
      </c>
      <c r="Q10" s="43">
        <f t="shared" si="0"/>
        <v>64</v>
      </c>
      <c r="R10" s="3">
        <f t="shared" si="1"/>
        <v>168</v>
      </c>
      <c r="S10" s="135"/>
      <c r="T10" s="138"/>
    </row>
    <row r="11" spans="2:20" ht="12.75">
      <c r="B11" s="48"/>
      <c r="C11" s="98"/>
      <c r="D11" s="98"/>
      <c r="E11" s="4"/>
      <c r="F11" s="4"/>
      <c r="G11" s="48"/>
      <c r="I11" s="207" t="s">
        <v>199</v>
      </c>
      <c r="J11" s="3">
        <f>G8+D18+G27+G36+D46+G53+D64+D70+G79</f>
        <v>11</v>
      </c>
      <c r="K11" s="66">
        <v>7</v>
      </c>
      <c r="L11" s="66">
        <v>1</v>
      </c>
      <c r="M11" s="73">
        <v>2</v>
      </c>
      <c r="N11" s="66">
        <v>4</v>
      </c>
      <c r="O11" s="3">
        <f>F8+C18+F27+F36+C46+F53+C64+C70+F79</f>
        <v>58</v>
      </c>
      <c r="P11" s="3">
        <f>C8+F18+C27+C36+F46+C53+F64+F70+C79</f>
        <v>110</v>
      </c>
      <c r="Q11" s="43">
        <f t="shared" si="0"/>
        <v>-52</v>
      </c>
      <c r="R11" s="43">
        <f t="shared" si="1"/>
        <v>168</v>
      </c>
      <c r="S11" s="2"/>
      <c r="T11" s="19"/>
    </row>
    <row r="12" spans="2:20" ht="12.75">
      <c r="B12" s="352" t="s">
        <v>131</v>
      </c>
      <c r="C12" s="67"/>
      <c r="D12" s="68" t="s">
        <v>1</v>
      </c>
      <c r="E12" s="427" t="s">
        <v>145</v>
      </c>
      <c r="F12" s="428"/>
      <c r="G12" s="110"/>
      <c r="I12" s="82" t="s">
        <v>40</v>
      </c>
      <c r="J12" s="3">
        <f>D9+G16+G24+D37+G46+G55+D61+D73+G81</f>
        <v>21</v>
      </c>
      <c r="K12" s="66">
        <v>7</v>
      </c>
      <c r="L12" s="76">
        <v>7</v>
      </c>
      <c r="M12" s="66"/>
      <c r="N12" s="73"/>
      <c r="O12" s="3">
        <f>C9+F16+F24+C37+F46+F55+C61+C73+F81</f>
        <v>126</v>
      </c>
      <c r="P12" s="3">
        <f>F9+C16+C24+F37+C46+C55+F61+F73+C81</f>
        <v>42</v>
      </c>
      <c r="Q12" s="43">
        <f t="shared" si="0"/>
        <v>84</v>
      </c>
      <c r="R12" s="3">
        <f t="shared" si="1"/>
        <v>168</v>
      </c>
      <c r="S12" s="2"/>
      <c r="T12" s="20"/>
    </row>
    <row r="13" spans="2:20" ht="12.75">
      <c r="B13" s="4"/>
      <c r="C13" s="69"/>
      <c r="D13" s="69"/>
      <c r="E13" s="4"/>
      <c r="F13" s="4"/>
      <c r="G13" s="4"/>
      <c r="I13" s="82" t="s">
        <v>57</v>
      </c>
      <c r="J13" s="3">
        <f>G6+D16+D25+G34+D43+D52+G60+G69+D79</f>
        <v>11</v>
      </c>
      <c r="K13" s="66">
        <v>7</v>
      </c>
      <c r="L13" s="72">
        <v>2</v>
      </c>
      <c r="M13" s="66"/>
      <c r="N13" s="72">
        <v>5</v>
      </c>
      <c r="O13" s="3">
        <f>F6+C16+C25+F34+C43+C52+F60+F69+C79</f>
        <v>62</v>
      </c>
      <c r="P13" s="3">
        <f>C6+F16+F25+C34+F43+F52+C60+C69+F79</f>
        <v>106</v>
      </c>
      <c r="Q13" s="43">
        <f t="shared" si="0"/>
        <v>-44</v>
      </c>
      <c r="R13" s="3">
        <f t="shared" si="1"/>
        <v>168</v>
      </c>
      <c r="S13" s="2"/>
      <c r="T13" s="19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82" t="s">
        <v>121</v>
      </c>
      <c r="J14" s="3">
        <f>G9+D19+D28+G35+D44+G51+G64+D69+G80</f>
        <v>16</v>
      </c>
      <c r="K14" s="66">
        <v>7</v>
      </c>
      <c r="L14" s="66">
        <v>4</v>
      </c>
      <c r="M14" s="66">
        <v>1</v>
      </c>
      <c r="N14" s="66">
        <v>2</v>
      </c>
      <c r="O14" s="3">
        <f>F9+C19+C28+F35+C44+F51+F64+C69+F80</f>
        <v>86</v>
      </c>
      <c r="P14" s="3">
        <f>C9+F19+F28+C35+F44+C51+C64+F69+C80</f>
        <v>82</v>
      </c>
      <c r="Q14" s="43">
        <f t="shared" si="0"/>
        <v>4</v>
      </c>
      <c r="R14" s="43">
        <f t="shared" si="1"/>
        <v>168</v>
      </c>
      <c r="S14" s="136"/>
      <c r="T14" s="137"/>
    </row>
    <row r="15" spans="2:20" ht="12.75">
      <c r="B15" s="6" t="str">
        <f>I8</f>
        <v>LAMOTTE BEUVRON 2</v>
      </c>
      <c r="C15" s="71">
        <v>6</v>
      </c>
      <c r="D15" s="71">
        <v>1</v>
      </c>
      <c r="E15" s="6" t="str">
        <f>I10</f>
        <v>NAVEIL 2</v>
      </c>
      <c r="F15" s="71">
        <v>18</v>
      </c>
      <c r="G15" s="71">
        <v>3</v>
      </c>
      <c r="I15" s="82" t="s">
        <v>68</v>
      </c>
      <c r="J15" s="3">
        <f>D10+G17+G25+D36+G44+D55+D62+D72+G82</f>
        <v>17</v>
      </c>
      <c r="K15" s="66">
        <v>7</v>
      </c>
      <c r="L15" s="75">
        <v>5</v>
      </c>
      <c r="M15" s="75"/>
      <c r="N15" s="75">
        <v>2</v>
      </c>
      <c r="O15" s="3">
        <f>C10+F17+F25+C36+F44+C55+C62+C72+F82</f>
        <v>110</v>
      </c>
      <c r="P15" s="3">
        <f>F10+C17+C25+F36+C44+F55+F62+F72+C82</f>
        <v>58</v>
      </c>
      <c r="Q15" s="43">
        <f t="shared" si="0"/>
        <v>52</v>
      </c>
      <c r="R15" s="3">
        <f t="shared" si="1"/>
        <v>168</v>
      </c>
      <c r="S15" s="2"/>
      <c r="T15" s="2"/>
    </row>
    <row r="16" spans="2:22" ht="12.75">
      <c r="B16" s="5" t="str">
        <f>I13</f>
        <v>SALBRIS 3</v>
      </c>
      <c r="C16" s="70">
        <v>6</v>
      </c>
      <c r="D16" s="70">
        <v>1</v>
      </c>
      <c r="E16" s="5" t="str">
        <f>I12</f>
        <v>ROMORANTIN 2</v>
      </c>
      <c r="F16" s="70">
        <v>18</v>
      </c>
      <c r="G16" s="70">
        <v>3</v>
      </c>
      <c r="I16" s="3" t="s">
        <v>214</v>
      </c>
      <c r="J16" s="41">
        <f>G10+G19+D27+G37+D45+G52+D63+D71+G78</f>
        <v>16</v>
      </c>
      <c r="K16" s="41">
        <v>7</v>
      </c>
      <c r="L16" s="3">
        <v>4</v>
      </c>
      <c r="M16" s="209">
        <v>1</v>
      </c>
      <c r="N16" s="209">
        <v>2</v>
      </c>
      <c r="O16" s="244">
        <f>F10+F19+C27+F37+C45+F52+C63+C71+F78</f>
        <v>86</v>
      </c>
      <c r="P16" s="66">
        <f>C10+C19+F27+C37+F45+C52+F63+F71+C78</f>
        <v>82</v>
      </c>
      <c r="Q16" s="3">
        <f t="shared" si="0"/>
        <v>4</v>
      </c>
      <c r="R16" s="3">
        <f t="shared" si="1"/>
        <v>168</v>
      </c>
      <c r="S16" s="2"/>
      <c r="T16" s="2"/>
      <c r="V16" s="234" t="s">
        <v>112</v>
      </c>
    </row>
    <row r="17" spans="2:16" ht="12.75">
      <c r="B17" s="6" t="str">
        <f>I9</f>
        <v>LANGON 2</v>
      </c>
      <c r="C17" s="71">
        <v>8</v>
      </c>
      <c r="D17" s="71">
        <v>1</v>
      </c>
      <c r="E17" s="6" t="str">
        <f>I15</f>
        <v>VENDOME 2</v>
      </c>
      <c r="F17" s="71">
        <v>16</v>
      </c>
      <c r="G17" s="71">
        <v>3</v>
      </c>
      <c r="I17" s="208"/>
      <c r="P17" s="18"/>
    </row>
    <row r="18" spans="2:19" ht="12.75">
      <c r="B18" s="5" t="str">
        <f>I11</f>
        <v>OUCQUES 1 </v>
      </c>
      <c r="C18" s="70">
        <v>12</v>
      </c>
      <c r="D18" s="70">
        <v>2</v>
      </c>
      <c r="E18" s="5" t="str">
        <f>I7</f>
        <v>CHOUZY-S-CISSE 1</v>
      </c>
      <c r="F18" s="70">
        <v>12</v>
      </c>
      <c r="G18" s="70">
        <v>2</v>
      </c>
      <c r="H18" s="21"/>
      <c r="I18" s="445" t="s">
        <v>102</v>
      </c>
      <c r="J18" s="141" t="s">
        <v>4</v>
      </c>
      <c r="K18" s="446" t="s">
        <v>28</v>
      </c>
      <c r="L18" s="141" t="s">
        <v>29</v>
      </c>
      <c r="M18" s="446" t="s">
        <v>30</v>
      </c>
      <c r="N18" s="141" t="s">
        <v>31</v>
      </c>
      <c r="O18" s="445" t="s">
        <v>270</v>
      </c>
      <c r="P18" s="447" t="s">
        <v>101</v>
      </c>
      <c r="Q18" s="248" t="s">
        <v>271</v>
      </c>
      <c r="R18" s="446" t="s">
        <v>74</v>
      </c>
      <c r="S18" s="15"/>
    </row>
    <row r="19" spans="1:19" ht="12.75">
      <c r="A19" s="20"/>
      <c r="B19" s="336" t="str">
        <f>I14</f>
        <v>SELLES SUR CHER 2</v>
      </c>
      <c r="C19" s="105">
        <v>16</v>
      </c>
      <c r="D19" s="105">
        <v>3</v>
      </c>
      <c r="E19" s="334" t="str">
        <f>I16</f>
        <v>VILLEBAROU </v>
      </c>
      <c r="F19" s="105">
        <v>8</v>
      </c>
      <c r="G19" s="105">
        <v>1</v>
      </c>
      <c r="I19" s="3" t="s">
        <v>12</v>
      </c>
      <c r="J19" s="3" t="s">
        <v>4</v>
      </c>
      <c r="K19" s="208"/>
      <c r="L19" s="3"/>
      <c r="M19" s="3"/>
      <c r="N19" s="3"/>
      <c r="O19" s="3"/>
      <c r="P19" s="245"/>
      <c r="Q19" s="3"/>
      <c r="R19" s="3"/>
      <c r="S19" s="15"/>
    </row>
    <row r="20" spans="2:19" ht="12.75">
      <c r="B20" s="4"/>
      <c r="C20" s="69"/>
      <c r="D20" s="69"/>
      <c r="E20" s="4"/>
      <c r="F20" s="4"/>
      <c r="G20" s="4"/>
      <c r="I20" s="3" t="s">
        <v>40</v>
      </c>
      <c r="J20" s="209">
        <v>21</v>
      </c>
      <c r="K20" s="3">
        <v>7</v>
      </c>
      <c r="L20" s="3">
        <v>7</v>
      </c>
      <c r="M20" s="41"/>
      <c r="N20" s="3"/>
      <c r="O20" s="3">
        <v>126</v>
      </c>
      <c r="P20" s="3">
        <v>42</v>
      </c>
      <c r="Q20" s="244">
        <v>84</v>
      </c>
      <c r="R20" s="3">
        <v>168</v>
      </c>
      <c r="S20" s="15"/>
    </row>
    <row r="21" spans="2:19" ht="12.75">
      <c r="B21" s="352" t="s">
        <v>124</v>
      </c>
      <c r="C21" s="67"/>
      <c r="D21" s="68" t="s">
        <v>1</v>
      </c>
      <c r="E21" s="427" t="s">
        <v>262</v>
      </c>
      <c r="F21" s="428"/>
      <c r="G21" s="110" t="s">
        <v>263</v>
      </c>
      <c r="I21" s="45" t="s">
        <v>45</v>
      </c>
      <c r="J21" s="3">
        <v>18</v>
      </c>
      <c r="K21" s="244">
        <v>7</v>
      </c>
      <c r="L21" s="3">
        <v>5</v>
      </c>
      <c r="M21" s="3">
        <v>1</v>
      </c>
      <c r="N21" s="3">
        <v>1</v>
      </c>
      <c r="O21" s="3">
        <v>116</v>
      </c>
      <c r="P21" s="3">
        <v>52</v>
      </c>
      <c r="Q21" s="3">
        <v>64</v>
      </c>
      <c r="R21" s="209">
        <v>168</v>
      </c>
      <c r="S21" s="15"/>
    </row>
    <row r="22" spans="2:18" ht="12.75">
      <c r="B22" s="4"/>
      <c r="C22" s="69"/>
      <c r="D22" s="69"/>
      <c r="E22" s="4"/>
      <c r="F22" s="4"/>
      <c r="G22" s="4"/>
      <c r="I22" s="41" t="s">
        <v>68</v>
      </c>
      <c r="J22" s="3">
        <v>17</v>
      </c>
      <c r="K22" s="3">
        <v>7</v>
      </c>
      <c r="L22" s="3">
        <v>5</v>
      </c>
      <c r="M22" s="3"/>
      <c r="N22" s="3">
        <v>2</v>
      </c>
      <c r="O22" s="3">
        <v>110</v>
      </c>
      <c r="P22" s="3">
        <v>58</v>
      </c>
      <c r="Q22" s="3">
        <v>52</v>
      </c>
      <c r="R22" s="209">
        <v>168</v>
      </c>
    </row>
    <row r="23" spans="2:19" ht="12.75">
      <c r="B23" s="5" t="s">
        <v>2</v>
      </c>
      <c r="C23" s="70" t="s">
        <v>3</v>
      </c>
      <c r="D23" s="70" t="s">
        <v>4</v>
      </c>
      <c r="E23" s="5" t="s">
        <v>2</v>
      </c>
      <c r="F23" s="5" t="s">
        <v>3</v>
      </c>
      <c r="G23" s="5" t="s">
        <v>4</v>
      </c>
      <c r="I23" s="41" t="s">
        <v>121</v>
      </c>
      <c r="J23" s="3">
        <v>16</v>
      </c>
      <c r="K23" s="3">
        <v>7</v>
      </c>
      <c r="L23" s="3">
        <v>4</v>
      </c>
      <c r="M23" s="3">
        <v>1</v>
      </c>
      <c r="N23" s="3">
        <v>2</v>
      </c>
      <c r="O23" s="3">
        <v>86</v>
      </c>
      <c r="P23" s="3">
        <v>82</v>
      </c>
      <c r="Q23" s="3">
        <v>4</v>
      </c>
      <c r="R23" s="209">
        <v>168</v>
      </c>
      <c r="S23" s="15"/>
    </row>
    <row r="24" spans="2:19" ht="12.75">
      <c r="B24" s="6" t="str">
        <f>I8</f>
        <v>LAMOTTE BEUVRON 2</v>
      </c>
      <c r="C24" s="71">
        <v>8</v>
      </c>
      <c r="D24" s="71">
        <v>1</v>
      </c>
      <c r="E24" s="6" t="str">
        <f>I12</f>
        <v>ROMORANTIN 2</v>
      </c>
      <c r="F24" s="71">
        <v>16</v>
      </c>
      <c r="G24" s="71">
        <v>3</v>
      </c>
      <c r="H24" s="21"/>
      <c r="I24" s="1" t="s">
        <v>214</v>
      </c>
      <c r="J24" s="41">
        <v>16</v>
      </c>
      <c r="K24" s="3">
        <v>7</v>
      </c>
      <c r="L24" s="3">
        <v>4</v>
      </c>
      <c r="M24" s="3">
        <v>1</v>
      </c>
      <c r="N24" s="3">
        <v>2</v>
      </c>
      <c r="O24" s="3">
        <v>86</v>
      </c>
      <c r="P24" s="3">
        <v>82</v>
      </c>
      <c r="Q24" s="3">
        <v>4</v>
      </c>
      <c r="R24" s="209">
        <v>168</v>
      </c>
      <c r="S24" s="15"/>
    </row>
    <row r="25" spans="2:19" ht="12.75">
      <c r="B25" s="5" t="str">
        <f>I13</f>
        <v>SALBRIS 3</v>
      </c>
      <c r="C25" s="70">
        <v>4</v>
      </c>
      <c r="D25" s="70">
        <v>1</v>
      </c>
      <c r="E25" s="5" t="str">
        <f>I15</f>
        <v>VENDOME 2</v>
      </c>
      <c r="F25" s="70">
        <v>20</v>
      </c>
      <c r="G25" s="70">
        <v>3</v>
      </c>
      <c r="I25" s="45" t="s">
        <v>213</v>
      </c>
      <c r="J25" s="41">
        <v>14</v>
      </c>
      <c r="K25" s="3">
        <v>7</v>
      </c>
      <c r="L25" s="3">
        <v>3</v>
      </c>
      <c r="M25" s="3">
        <v>1</v>
      </c>
      <c r="N25" s="3">
        <v>3</v>
      </c>
      <c r="O25" s="3">
        <v>86</v>
      </c>
      <c r="P25" s="3">
        <v>82</v>
      </c>
      <c r="Q25" s="3">
        <v>4</v>
      </c>
      <c r="R25" s="209">
        <v>168</v>
      </c>
      <c r="S25" s="15"/>
    </row>
    <row r="26" spans="2:18" ht="12.75">
      <c r="B26" s="6" t="str">
        <f>I9</f>
        <v>LANGON 2</v>
      </c>
      <c r="C26" s="71">
        <v>6</v>
      </c>
      <c r="D26" s="71">
        <v>1</v>
      </c>
      <c r="E26" s="6" t="str">
        <f>I10</f>
        <v>NAVEIL 2</v>
      </c>
      <c r="F26" s="71">
        <v>18</v>
      </c>
      <c r="G26" s="71">
        <v>3</v>
      </c>
      <c r="I26" s="41" t="s">
        <v>57</v>
      </c>
      <c r="J26" s="41">
        <v>11</v>
      </c>
      <c r="K26" s="3">
        <v>7</v>
      </c>
      <c r="L26" s="3">
        <v>2</v>
      </c>
      <c r="M26" s="3"/>
      <c r="N26" s="3">
        <v>5</v>
      </c>
      <c r="O26" s="3">
        <v>62</v>
      </c>
      <c r="P26" s="3">
        <v>106</v>
      </c>
      <c r="Q26" s="3">
        <v>-44</v>
      </c>
      <c r="R26" s="209">
        <v>168</v>
      </c>
    </row>
    <row r="27" spans="2:18" ht="12.75">
      <c r="B27" s="5" t="str">
        <f>I16</f>
        <v>VILLEBAROU </v>
      </c>
      <c r="C27" s="70">
        <v>12</v>
      </c>
      <c r="D27" s="70">
        <v>2</v>
      </c>
      <c r="E27" s="5" t="str">
        <f>I11</f>
        <v>OUCQUES 1 </v>
      </c>
      <c r="F27" s="70">
        <v>12</v>
      </c>
      <c r="G27" s="70">
        <v>2</v>
      </c>
      <c r="H27" s="21"/>
      <c r="I27" s="3" t="s">
        <v>199</v>
      </c>
      <c r="J27" s="3">
        <v>11</v>
      </c>
      <c r="K27" s="3">
        <v>7</v>
      </c>
      <c r="L27" s="3">
        <v>1</v>
      </c>
      <c r="M27" s="3">
        <v>2</v>
      </c>
      <c r="N27" s="3">
        <v>4</v>
      </c>
      <c r="O27" s="3">
        <v>58</v>
      </c>
      <c r="P27" s="3">
        <v>110</v>
      </c>
      <c r="Q27" s="3">
        <v>-52</v>
      </c>
      <c r="R27" s="3">
        <v>168</v>
      </c>
    </row>
    <row r="28" spans="1:19" ht="12.75">
      <c r="A28" s="20"/>
      <c r="B28" s="51" t="str">
        <f>I14</f>
        <v>SELLES SUR CHER 2</v>
      </c>
      <c r="C28" s="331">
        <v>18</v>
      </c>
      <c r="D28" s="105">
        <v>3</v>
      </c>
      <c r="E28" s="51" t="str">
        <f>I7</f>
        <v>CHOUZY-S-CISSE 1</v>
      </c>
      <c r="F28" s="109">
        <v>6</v>
      </c>
      <c r="G28" s="109">
        <v>1</v>
      </c>
      <c r="H28" s="20"/>
      <c r="I28" s="1" t="s">
        <v>56</v>
      </c>
      <c r="J28" s="43">
        <v>9</v>
      </c>
      <c r="K28" s="245">
        <v>7</v>
      </c>
      <c r="L28" s="43">
        <v>1</v>
      </c>
      <c r="M28" s="43"/>
      <c r="N28" s="43">
        <v>6</v>
      </c>
      <c r="O28" s="43">
        <v>58</v>
      </c>
      <c r="P28" s="43">
        <v>110</v>
      </c>
      <c r="Q28" s="43">
        <v>-52</v>
      </c>
      <c r="R28" s="3">
        <v>168</v>
      </c>
      <c r="S28" s="15"/>
    </row>
    <row r="29" spans="2:19" ht="12.75">
      <c r="B29" s="4"/>
      <c r="C29" s="69"/>
      <c r="D29" s="69"/>
      <c r="E29" s="4"/>
      <c r="F29" s="4"/>
      <c r="G29" s="4"/>
      <c r="H29" s="20"/>
      <c r="I29" s="3" t="s">
        <v>83</v>
      </c>
      <c r="J29" s="43">
        <v>7</v>
      </c>
      <c r="K29" s="245">
        <v>7</v>
      </c>
      <c r="L29" s="43"/>
      <c r="M29" s="43"/>
      <c r="N29" s="43">
        <v>7</v>
      </c>
      <c r="O29" s="43">
        <v>52</v>
      </c>
      <c r="P29" s="43">
        <v>116</v>
      </c>
      <c r="Q29" s="43">
        <v>-64</v>
      </c>
      <c r="R29" s="1">
        <v>168</v>
      </c>
      <c r="S29" s="15"/>
    </row>
    <row r="30" spans="2:18" ht="12.75">
      <c r="B30" s="352" t="s">
        <v>125</v>
      </c>
      <c r="C30" s="67"/>
      <c r="D30" s="68" t="s">
        <v>1</v>
      </c>
      <c r="E30" s="427" t="s">
        <v>149</v>
      </c>
      <c r="F30" s="428"/>
      <c r="G30" s="110"/>
      <c r="I30" s="441"/>
      <c r="J30" s="442"/>
      <c r="K30" s="443"/>
      <c r="L30" s="442"/>
      <c r="M30" s="444"/>
      <c r="N30" s="443"/>
      <c r="O30" s="442"/>
      <c r="P30" s="442"/>
      <c r="Q30" s="444"/>
      <c r="R30" s="444"/>
    </row>
    <row r="31" spans="2:18" ht="12.75">
      <c r="B31" s="4"/>
      <c r="C31" s="69"/>
      <c r="D31" s="69"/>
      <c r="E31" s="4"/>
      <c r="F31" s="4"/>
      <c r="G31" s="4"/>
      <c r="I31" s="440"/>
      <c r="J31" s="213"/>
      <c r="K31" s="213"/>
      <c r="L31" s="213"/>
      <c r="M31" s="213"/>
      <c r="N31" s="213"/>
      <c r="O31" s="213"/>
      <c r="P31" s="213"/>
      <c r="Q31" s="213"/>
      <c r="R31" s="213"/>
    </row>
    <row r="32" spans="2:9" ht="12.75">
      <c r="B32" s="5" t="s">
        <v>2</v>
      </c>
      <c r="C32" s="70" t="s">
        <v>3</v>
      </c>
      <c r="D32" s="70" t="s">
        <v>4</v>
      </c>
      <c r="E32" s="5" t="s">
        <v>2</v>
      </c>
      <c r="F32" s="5" t="s">
        <v>3</v>
      </c>
      <c r="G32" s="5" t="s">
        <v>4</v>
      </c>
      <c r="I32" s="1"/>
    </row>
    <row r="33" spans="2:9" ht="12.75">
      <c r="B33" s="6" t="str">
        <f>I7</f>
        <v>CHOUZY-S-CISSE 1</v>
      </c>
      <c r="C33" s="71">
        <v>16</v>
      </c>
      <c r="D33" s="71">
        <v>3</v>
      </c>
      <c r="E33" s="6" t="str">
        <f>I8</f>
        <v>LAMOTTE BEUVRON 2</v>
      </c>
      <c r="F33" s="71">
        <v>8</v>
      </c>
      <c r="G33" s="71">
        <v>1</v>
      </c>
      <c r="I33" s="1"/>
    </row>
    <row r="34" spans="2:9" ht="12.75">
      <c r="B34" s="5" t="str">
        <f>I9</f>
        <v>LANGON 2</v>
      </c>
      <c r="C34" s="70">
        <v>8</v>
      </c>
      <c r="D34" s="70">
        <v>1</v>
      </c>
      <c r="E34" s="5" t="str">
        <f>I13</f>
        <v>SALBRIS 3</v>
      </c>
      <c r="F34" s="70">
        <v>16</v>
      </c>
      <c r="G34" s="70">
        <v>3</v>
      </c>
      <c r="I34" s="1"/>
    </row>
    <row r="35" spans="2:9" ht="12.75">
      <c r="B35" s="6" t="str">
        <f>I10</f>
        <v>NAVEIL 2</v>
      </c>
      <c r="C35" s="71">
        <v>12</v>
      </c>
      <c r="D35" s="71">
        <v>2</v>
      </c>
      <c r="E35" s="6" t="str">
        <f>I14</f>
        <v>SELLES SUR CHER 2</v>
      </c>
      <c r="F35" s="71">
        <v>12</v>
      </c>
      <c r="G35" s="71">
        <v>2</v>
      </c>
      <c r="I35" s="1"/>
    </row>
    <row r="36" spans="2:9" ht="12.75">
      <c r="B36" s="5" t="str">
        <f>I15</f>
        <v>VENDOME 2</v>
      </c>
      <c r="C36" s="70">
        <v>20</v>
      </c>
      <c r="D36" s="70">
        <v>3</v>
      </c>
      <c r="E36" s="5" t="str">
        <f>I11</f>
        <v>OUCQUES 1 </v>
      </c>
      <c r="F36" s="70">
        <v>4</v>
      </c>
      <c r="G36" s="70">
        <v>1</v>
      </c>
      <c r="I36" s="1"/>
    </row>
    <row r="37" spans="2:9" ht="12.75">
      <c r="B37" s="51" t="str">
        <f>I12</f>
        <v>ROMORANTIN 2</v>
      </c>
      <c r="C37" s="105">
        <v>18</v>
      </c>
      <c r="D37" s="105">
        <v>3</v>
      </c>
      <c r="E37" s="51" t="str">
        <f>I16</f>
        <v>VILLEBAROU </v>
      </c>
      <c r="F37" s="327">
        <v>6</v>
      </c>
      <c r="G37" s="105">
        <v>1</v>
      </c>
      <c r="I37" s="1"/>
    </row>
    <row r="38" spans="2:9" ht="12.75">
      <c r="B38" s="49"/>
      <c r="C38" s="98"/>
      <c r="D38" s="98"/>
      <c r="E38" s="48"/>
      <c r="F38" s="98"/>
      <c r="G38" s="108"/>
      <c r="I38" s="1"/>
    </row>
    <row r="39" spans="2:9" ht="12.75">
      <c r="B39" s="352" t="s">
        <v>132</v>
      </c>
      <c r="C39" s="67"/>
      <c r="D39" s="68" t="s">
        <v>1</v>
      </c>
      <c r="E39" s="427" t="s">
        <v>153</v>
      </c>
      <c r="F39" s="428"/>
      <c r="G39" s="110"/>
      <c r="I39" s="1"/>
    </row>
    <row r="40" spans="2:9" ht="12.75">
      <c r="B40" s="4"/>
      <c r="C40" s="69"/>
      <c r="D40" s="69"/>
      <c r="E40" s="4"/>
      <c r="F40" s="4"/>
      <c r="G40" s="4"/>
      <c r="I40" s="1"/>
    </row>
    <row r="41" spans="2:9" ht="12.75">
      <c r="B41" s="5" t="s">
        <v>2</v>
      </c>
      <c r="C41" s="70" t="s">
        <v>3</v>
      </c>
      <c r="D41" s="70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6" t="str">
        <f>I7</f>
        <v>CHOUZY-S-CISSE 1</v>
      </c>
      <c r="C42" s="71">
        <v>16</v>
      </c>
      <c r="D42" s="71">
        <v>3</v>
      </c>
      <c r="E42" s="6" t="str">
        <f>I9</f>
        <v>LANGON 2</v>
      </c>
      <c r="F42" s="71">
        <v>8</v>
      </c>
      <c r="G42" s="71">
        <v>1</v>
      </c>
      <c r="I42" s="1"/>
    </row>
    <row r="43" spans="2:9" ht="12.75">
      <c r="B43" s="5" t="str">
        <f>I13</f>
        <v>SALBRIS 3</v>
      </c>
      <c r="C43" s="70">
        <v>18</v>
      </c>
      <c r="D43" s="70">
        <v>3</v>
      </c>
      <c r="E43" s="5" t="str">
        <f>I8</f>
        <v>LAMOTTE BEUVRON 2</v>
      </c>
      <c r="F43" s="70">
        <v>6</v>
      </c>
      <c r="G43" s="70">
        <v>1</v>
      </c>
      <c r="I43" s="1"/>
    </row>
    <row r="44" spans="2:9" ht="12.75">
      <c r="B44" s="6" t="str">
        <f>I14</f>
        <v>SELLES SUR CHER 2</v>
      </c>
      <c r="C44" s="71">
        <v>4</v>
      </c>
      <c r="D44" s="71">
        <v>1</v>
      </c>
      <c r="E44" s="6" t="str">
        <f>I15</f>
        <v>VENDOME 2</v>
      </c>
      <c r="F44" s="71">
        <v>20</v>
      </c>
      <c r="G44" s="71">
        <v>3</v>
      </c>
      <c r="I44" s="1"/>
    </row>
    <row r="45" spans="2:9" ht="12.75">
      <c r="B45" s="5" t="str">
        <f>I16</f>
        <v>VILLEBAROU </v>
      </c>
      <c r="C45" s="70">
        <v>14</v>
      </c>
      <c r="D45" s="70">
        <v>3</v>
      </c>
      <c r="E45" s="5" t="str">
        <f>I10</f>
        <v>NAVEIL 2</v>
      </c>
      <c r="F45" s="70">
        <v>10</v>
      </c>
      <c r="G45" s="70">
        <v>1</v>
      </c>
      <c r="I45" s="1"/>
    </row>
    <row r="46" spans="2:9" ht="12.75">
      <c r="B46" s="51" t="str">
        <f>I11</f>
        <v>OUCQUES 1 </v>
      </c>
      <c r="C46" s="329">
        <v>6</v>
      </c>
      <c r="D46" s="327">
        <v>1</v>
      </c>
      <c r="E46" s="51" t="str">
        <f>I12</f>
        <v>ROMORANTIN 2</v>
      </c>
      <c r="F46" s="327">
        <v>18</v>
      </c>
      <c r="G46" s="105">
        <v>3</v>
      </c>
      <c r="I46" s="1"/>
    </row>
    <row r="47" spans="2:9" ht="12.75">
      <c r="B47" s="48"/>
      <c r="C47" s="98"/>
      <c r="D47" s="98"/>
      <c r="E47" s="48"/>
      <c r="F47" s="48"/>
      <c r="G47" s="48"/>
      <c r="I47" s="1"/>
    </row>
    <row r="48" spans="2:9" ht="12.75">
      <c r="B48" s="353" t="s">
        <v>127</v>
      </c>
      <c r="C48" s="118"/>
      <c r="D48" s="110" t="s">
        <v>1</v>
      </c>
      <c r="E48" s="354" t="s">
        <v>156</v>
      </c>
      <c r="F48" s="178"/>
      <c r="G48" s="110"/>
      <c r="H48" s="15"/>
      <c r="I48" s="1"/>
    </row>
    <row r="49" spans="1:9" ht="12.75">
      <c r="A49" s="33"/>
      <c r="B49" s="48"/>
      <c r="C49" s="98"/>
      <c r="D49" s="98"/>
      <c r="E49" s="48"/>
      <c r="F49" s="47"/>
      <c r="G49" s="48"/>
      <c r="H49" s="33"/>
      <c r="I49" s="1"/>
    </row>
    <row r="50" spans="1:9" ht="12.75">
      <c r="A50" s="33"/>
      <c r="B50" s="340" t="s">
        <v>2</v>
      </c>
      <c r="C50" s="342" t="s">
        <v>3</v>
      </c>
      <c r="D50" s="115" t="s">
        <v>4</v>
      </c>
      <c r="E50" s="5" t="s">
        <v>2</v>
      </c>
      <c r="F50" s="47" t="s">
        <v>3</v>
      </c>
      <c r="G50" s="5" t="s">
        <v>4</v>
      </c>
      <c r="I50" s="1"/>
    </row>
    <row r="51" spans="2:9" ht="12.75">
      <c r="B51" s="51" t="str">
        <f>I8</f>
        <v>LAMOTTE BEUVRON 2</v>
      </c>
      <c r="C51" s="105">
        <v>10</v>
      </c>
      <c r="D51" s="105">
        <v>1</v>
      </c>
      <c r="E51" s="51" t="str">
        <f>I14</f>
        <v>SELLES SUR CHER 2</v>
      </c>
      <c r="F51" s="105">
        <v>14</v>
      </c>
      <c r="G51" s="109">
        <v>3</v>
      </c>
      <c r="I51" s="1"/>
    </row>
    <row r="52" spans="2:9" ht="12.75">
      <c r="B52" s="54" t="str">
        <f>I13</f>
        <v>SALBRIS 3</v>
      </c>
      <c r="C52" s="115">
        <v>8</v>
      </c>
      <c r="D52" s="120">
        <v>1</v>
      </c>
      <c r="E52" s="56" t="str">
        <f>I16</f>
        <v>VILLEBAROU </v>
      </c>
      <c r="F52" s="120">
        <v>16</v>
      </c>
      <c r="G52" s="121">
        <v>3</v>
      </c>
      <c r="I52" s="1"/>
    </row>
    <row r="53" spans="2:9" ht="12.75">
      <c r="B53" s="57" t="str">
        <f>I9</f>
        <v>LANGON 2</v>
      </c>
      <c r="C53" s="105">
        <v>10</v>
      </c>
      <c r="D53" s="116">
        <v>1</v>
      </c>
      <c r="E53" s="58" t="str">
        <f>I11</f>
        <v>OUCQUES 1 </v>
      </c>
      <c r="F53" s="116">
        <v>14</v>
      </c>
      <c r="G53" s="119">
        <v>3</v>
      </c>
      <c r="I53" s="1"/>
    </row>
    <row r="54" spans="2:9" ht="12.75">
      <c r="B54" s="54" t="str">
        <f>I7</f>
        <v>CHOUZY-S-CISSE 1</v>
      </c>
      <c r="C54" s="120">
        <v>6</v>
      </c>
      <c r="D54" s="120">
        <v>1</v>
      </c>
      <c r="E54" s="56" t="str">
        <f>I10</f>
        <v>NAVEIL 2</v>
      </c>
      <c r="F54" s="120">
        <v>18</v>
      </c>
      <c r="G54" s="121">
        <v>3</v>
      </c>
      <c r="I54" s="1"/>
    </row>
    <row r="55" spans="2:9" ht="12.75">
      <c r="B55" s="51" t="str">
        <f>I15</f>
        <v>VENDOME 2</v>
      </c>
      <c r="C55" s="330">
        <v>10</v>
      </c>
      <c r="D55" s="327">
        <v>1</v>
      </c>
      <c r="E55" s="336" t="str">
        <f>I12</f>
        <v>ROMORANTIN 2</v>
      </c>
      <c r="F55" s="105">
        <v>14</v>
      </c>
      <c r="G55" s="105">
        <v>3</v>
      </c>
      <c r="I55" s="1"/>
    </row>
    <row r="56" spans="2:9" ht="12.75">
      <c r="B56" s="48"/>
      <c r="C56" s="98"/>
      <c r="D56" s="98"/>
      <c r="E56" s="48"/>
      <c r="F56" s="48"/>
      <c r="G56" s="48"/>
      <c r="I56" s="1"/>
    </row>
    <row r="57" spans="1:9" ht="12.75">
      <c r="A57" s="20"/>
      <c r="B57" s="129" t="s">
        <v>133</v>
      </c>
      <c r="C57" s="118"/>
      <c r="D57" s="113" t="s">
        <v>1</v>
      </c>
      <c r="E57" s="354" t="s">
        <v>158</v>
      </c>
      <c r="F57" s="52"/>
      <c r="G57" s="110"/>
      <c r="I57" s="1"/>
    </row>
    <row r="58" spans="2:9" ht="12.75">
      <c r="B58" s="4"/>
      <c r="C58" s="69"/>
      <c r="D58" s="69"/>
      <c r="E58" s="4"/>
      <c r="F58" s="4"/>
      <c r="G58" s="4"/>
      <c r="I58" s="1"/>
    </row>
    <row r="59" spans="2:9" ht="12.75">
      <c r="B59" s="5" t="s">
        <v>2</v>
      </c>
      <c r="C59" s="70" t="s">
        <v>3</v>
      </c>
      <c r="D59" s="70" t="s">
        <v>4</v>
      </c>
      <c r="E59" s="5" t="s">
        <v>2</v>
      </c>
      <c r="F59" s="5" t="s">
        <v>3</v>
      </c>
      <c r="G59" s="50" t="s">
        <v>4</v>
      </c>
      <c r="I59" s="1"/>
    </row>
    <row r="60" spans="2:9" ht="12.75">
      <c r="B60" s="51" t="str">
        <f>I10</f>
        <v>NAVEIL 2</v>
      </c>
      <c r="C60" s="105">
        <v>18</v>
      </c>
      <c r="D60" s="105">
        <v>3</v>
      </c>
      <c r="E60" s="51" t="str">
        <f>I13</f>
        <v>SALBRIS 3</v>
      </c>
      <c r="F60" s="105">
        <v>6</v>
      </c>
      <c r="G60" s="109">
        <v>1</v>
      </c>
      <c r="I60" s="1"/>
    </row>
    <row r="61" spans="2:7" ht="12.75">
      <c r="B61" s="5" t="str">
        <f>I12</f>
        <v>ROMORANTIN 2</v>
      </c>
      <c r="C61" s="70">
        <v>24</v>
      </c>
      <c r="D61" s="70">
        <v>3</v>
      </c>
      <c r="E61" s="5" t="str">
        <f>I9</f>
        <v>LANGON 2</v>
      </c>
      <c r="F61" s="70">
        <v>0</v>
      </c>
      <c r="G61" s="108">
        <v>1</v>
      </c>
    </row>
    <row r="62" spans="2:7" ht="12.75">
      <c r="B62" s="51" t="str">
        <f>I15</f>
        <v>VENDOME 2</v>
      </c>
      <c r="C62" s="105">
        <v>16</v>
      </c>
      <c r="D62" s="105">
        <v>3</v>
      </c>
      <c r="E62" s="51" t="str">
        <f>I8</f>
        <v>LAMOTTE BEUVRON 2</v>
      </c>
      <c r="F62" s="105">
        <v>8</v>
      </c>
      <c r="G62" s="109">
        <v>1</v>
      </c>
    </row>
    <row r="63" spans="2:9" ht="12.75">
      <c r="B63" s="5" t="str">
        <f>I16</f>
        <v>VILLEBAROU </v>
      </c>
      <c r="C63" s="70">
        <v>14</v>
      </c>
      <c r="D63" s="70">
        <v>3</v>
      </c>
      <c r="E63" s="5" t="str">
        <f>I7</f>
        <v>CHOUZY-S-CISSE 1</v>
      </c>
      <c r="F63" s="70">
        <v>10</v>
      </c>
      <c r="G63" s="108">
        <v>1</v>
      </c>
      <c r="I63" s="1"/>
    </row>
    <row r="64" spans="2:9" ht="12.75">
      <c r="B64" s="51" t="str">
        <f>I11</f>
        <v>OUCQUES 1 </v>
      </c>
      <c r="C64" s="105">
        <v>8</v>
      </c>
      <c r="D64" s="329">
        <v>1</v>
      </c>
      <c r="E64" s="51" t="str">
        <f>I14</f>
        <v>SELLES SUR CHER 2</v>
      </c>
      <c r="F64" s="329">
        <v>16</v>
      </c>
      <c r="G64" s="105">
        <v>3</v>
      </c>
      <c r="H64" s="15"/>
      <c r="I64" s="1"/>
    </row>
    <row r="65" spans="2:9" ht="12.75">
      <c r="B65" s="47"/>
      <c r="C65" s="4"/>
      <c r="D65" s="47"/>
      <c r="E65" s="4"/>
      <c r="F65" s="47"/>
      <c r="G65" s="47"/>
      <c r="I65" s="1"/>
    </row>
    <row r="66" spans="2:7" ht="12.75">
      <c r="B66" s="324" t="s">
        <v>129</v>
      </c>
      <c r="C66" s="52"/>
      <c r="D66" s="325" t="s">
        <v>1</v>
      </c>
      <c r="E66" s="52" t="s">
        <v>178</v>
      </c>
      <c r="F66" s="52"/>
      <c r="G66" s="325"/>
    </row>
    <row r="67" spans="2:9" ht="12.75">
      <c r="B67" s="40"/>
      <c r="C67" s="4"/>
      <c r="D67" s="4"/>
      <c r="E67" s="4"/>
      <c r="F67" s="4"/>
      <c r="G67" s="4"/>
      <c r="I67" s="1"/>
    </row>
    <row r="68" spans="2:9" ht="12.75">
      <c r="B68" s="54" t="s">
        <v>2</v>
      </c>
      <c r="C68" s="55" t="s">
        <v>3</v>
      </c>
      <c r="D68" s="55" t="s">
        <v>4</v>
      </c>
      <c r="E68" s="55" t="s">
        <v>2</v>
      </c>
      <c r="F68" s="339" t="s">
        <v>3</v>
      </c>
      <c r="G68" s="339" t="s">
        <v>4</v>
      </c>
      <c r="I68" s="1"/>
    </row>
    <row r="69" spans="2:9" ht="12.75">
      <c r="B69" s="57" t="str">
        <f>I14</f>
        <v>SELLES SUR CHER 2</v>
      </c>
      <c r="C69" s="51"/>
      <c r="D69" s="51"/>
      <c r="E69" s="51" t="str">
        <f>I13</f>
        <v>SALBRIS 3</v>
      </c>
      <c r="F69" s="337"/>
      <c r="G69" s="337"/>
      <c r="I69" s="8"/>
    </row>
    <row r="70" spans="2:9" ht="12.75">
      <c r="B70" s="5" t="str">
        <f>I11</f>
        <v>OUCQUES 1 </v>
      </c>
      <c r="C70" s="56"/>
      <c r="D70" s="56"/>
      <c r="E70" s="56" t="str">
        <f>I8</f>
        <v>LAMOTTE BEUVRON 2</v>
      </c>
      <c r="F70" s="341"/>
      <c r="G70" s="341"/>
      <c r="I70" s="8"/>
    </row>
    <row r="71" spans="2:9" ht="12.75">
      <c r="B71" s="57" t="str">
        <f>I16</f>
        <v>VILLEBAROU </v>
      </c>
      <c r="C71" s="51"/>
      <c r="D71" s="51"/>
      <c r="E71" s="51" t="str">
        <f>I9</f>
        <v>LANGON 2</v>
      </c>
      <c r="F71" s="337"/>
      <c r="G71" s="337"/>
      <c r="I71" s="1"/>
    </row>
    <row r="72" spans="2:9" ht="12.75">
      <c r="B72" s="49" t="str">
        <f>I15</f>
        <v>VENDOME 2</v>
      </c>
      <c r="C72" s="56"/>
      <c r="D72" s="56"/>
      <c r="E72" s="56" t="str">
        <f>I7</f>
        <v>CHOUZY-S-CISSE 1</v>
      </c>
      <c r="F72" s="341"/>
      <c r="G72" s="341"/>
      <c r="I72" s="1"/>
    </row>
    <row r="73" spans="2:9" ht="12.75">
      <c r="B73" s="336" t="str">
        <f>I12</f>
        <v>ROMORANTIN 2</v>
      </c>
      <c r="C73" s="336"/>
      <c r="D73" s="336"/>
      <c r="E73" s="336" t="str">
        <f>I10</f>
        <v>NAVEIL 2</v>
      </c>
      <c r="F73" s="51"/>
      <c r="G73" s="51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324" t="s">
        <v>130</v>
      </c>
      <c r="C75" s="52"/>
      <c r="D75" s="52" t="s">
        <v>1</v>
      </c>
      <c r="E75" s="355" t="s">
        <v>229</v>
      </c>
      <c r="F75" s="52"/>
      <c r="G75" s="325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89" t="s">
        <v>2</v>
      </c>
      <c r="C77" s="409" t="s">
        <v>3</v>
      </c>
      <c r="D77" s="409" t="s">
        <v>4</v>
      </c>
      <c r="E77" s="409" t="s">
        <v>2</v>
      </c>
      <c r="F77" s="409" t="s">
        <v>3</v>
      </c>
      <c r="G77" s="409" t="s">
        <v>4</v>
      </c>
      <c r="I77" s="404"/>
    </row>
    <row r="78" spans="2:9" ht="12.75">
      <c r="B78" s="312" t="str">
        <f>I8</f>
        <v>LAMOTTE BEUVRON 2</v>
      </c>
      <c r="C78" s="337"/>
      <c r="D78" s="337"/>
      <c r="E78" s="387" t="str">
        <f>I16</f>
        <v>VILLEBAROU </v>
      </c>
      <c r="F78" s="337"/>
      <c r="G78" s="337"/>
      <c r="I78" s="1"/>
    </row>
    <row r="79" spans="2:9" ht="12.75">
      <c r="B79" s="407" t="str">
        <f>I13</f>
        <v>SALBRIS 3</v>
      </c>
      <c r="C79" s="341"/>
      <c r="D79" s="341"/>
      <c r="E79" s="408" t="str">
        <f>I11</f>
        <v>OUCQUES 1 </v>
      </c>
      <c r="F79" s="341"/>
      <c r="G79" s="341"/>
      <c r="I79" s="1"/>
    </row>
    <row r="80" spans="2:9" ht="12.75">
      <c r="B80" s="392" t="str">
        <f>I9</f>
        <v>LANGON 2</v>
      </c>
      <c r="C80" s="347"/>
      <c r="D80" s="347"/>
      <c r="E80" s="391" t="str">
        <f>I14</f>
        <v>SELLES SUR CHER 2</v>
      </c>
      <c r="F80" s="347"/>
      <c r="G80" s="347"/>
      <c r="I80" s="1"/>
    </row>
    <row r="81" spans="2:9" ht="12.75">
      <c r="B81" s="407" t="str">
        <f>I7</f>
        <v>CHOUZY-S-CISSE 1</v>
      </c>
      <c r="C81" s="341"/>
      <c r="D81" s="341"/>
      <c r="E81" s="408" t="str">
        <f>I12</f>
        <v>ROMORANTIN 2</v>
      </c>
      <c r="F81" s="341"/>
      <c r="G81" s="341"/>
      <c r="I81" s="1"/>
    </row>
    <row r="82" spans="2:9" ht="12.75">
      <c r="B82" s="410" t="str">
        <f>I10</f>
        <v>NAVEIL 2</v>
      </c>
      <c r="C82" s="51"/>
      <c r="D82" s="51"/>
      <c r="E82" s="410" t="str">
        <f>I15</f>
        <v>VENDOME 2</v>
      </c>
      <c r="F82" s="51"/>
      <c r="G82" s="336"/>
      <c r="H82" s="15"/>
      <c r="I82" s="1"/>
    </row>
    <row r="83" spans="2:9" ht="12.75">
      <c r="B83" s="343"/>
      <c r="C83" s="37"/>
      <c r="D83" s="37"/>
      <c r="E83" s="343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37"/>
      <c r="C86" s="37"/>
      <c r="D86" s="37"/>
      <c r="E86" s="37"/>
      <c r="F86" s="37"/>
      <c r="G86" s="37"/>
      <c r="I86" s="1"/>
    </row>
    <row r="87" spans="2:9" ht="12.75">
      <c r="B87" s="37"/>
      <c r="C87" s="37"/>
      <c r="D87" s="37"/>
      <c r="E87" s="37"/>
      <c r="F87" s="37"/>
      <c r="G87" s="37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37"/>
      <c r="C89" s="38"/>
      <c r="D89" s="37"/>
      <c r="E89" s="432"/>
      <c r="F89" s="432"/>
      <c r="G89" s="432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37"/>
      <c r="C92" s="37"/>
      <c r="D92" s="37"/>
      <c r="E92" s="37"/>
      <c r="F92" s="37"/>
      <c r="G92" s="37"/>
      <c r="I92" s="1"/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E89:G89"/>
    <mergeCell ref="E21:F21"/>
    <mergeCell ref="E30:F30"/>
    <mergeCell ref="E39:F39"/>
    <mergeCell ref="B2:G2"/>
    <mergeCell ref="E3:F3"/>
    <mergeCell ref="I5:J5"/>
    <mergeCell ref="E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0" zoomScaleNormal="110" zoomScalePageLayoutView="0" workbookViewId="0" topLeftCell="A13">
      <selection activeCell="I20" sqref="I20:R30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8.00390625" style="0" customWidth="1"/>
    <col min="4" max="4" width="8.8515625" style="0" customWidth="1"/>
    <col min="5" max="5" width="20.28125" style="0" customWidth="1"/>
    <col min="6" max="6" width="9.140625" style="0" customWidth="1"/>
    <col min="7" max="7" width="8.421875" style="0" customWidth="1"/>
    <col min="8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395" t="s">
        <v>147</v>
      </c>
      <c r="C1" s="396"/>
      <c r="D1" s="396"/>
      <c r="E1" s="396"/>
      <c r="F1" s="396"/>
      <c r="G1" s="397"/>
      <c r="I1" s="1"/>
    </row>
    <row r="2" spans="2:9" ht="12.75">
      <c r="B2" s="34"/>
      <c r="C2" s="4"/>
      <c r="D2" s="4"/>
      <c r="E2" s="4"/>
      <c r="F2" s="4"/>
      <c r="G2" s="4"/>
      <c r="I2" s="1"/>
    </row>
    <row r="3" spans="2:9" ht="12.75">
      <c r="B3" s="183" t="s">
        <v>122</v>
      </c>
      <c r="C3" s="184"/>
      <c r="D3" s="88" t="s">
        <v>1</v>
      </c>
      <c r="E3" s="415" t="s">
        <v>260</v>
      </c>
      <c r="F3" s="238"/>
      <c r="G3" s="185"/>
      <c r="I3" s="1"/>
    </row>
    <row r="4" spans="2:20" ht="12.75">
      <c r="B4" s="186"/>
      <c r="C4" s="187"/>
      <c r="D4" s="187"/>
      <c r="E4" s="186"/>
      <c r="F4" s="186"/>
      <c r="G4" s="186"/>
      <c r="I4" s="1"/>
      <c r="M4" s="14"/>
      <c r="Q4" s="14"/>
      <c r="S4" s="14"/>
      <c r="T4" s="14"/>
    </row>
    <row r="5" spans="2:21" ht="12.75">
      <c r="B5" s="155" t="s">
        <v>2</v>
      </c>
      <c r="C5" s="156" t="s">
        <v>3</v>
      </c>
      <c r="D5" s="156" t="s">
        <v>4</v>
      </c>
      <c r="E5" s="155" t="s">
        <v>2</v>
      </c>
      <c r="F5" s="155" t="s">
        <v>3</v>
      </c>
      <c r="G5" s="155" t="s">
        <v>4</v>
      </c>
      <c r="I5" s="452" t="s">
        <v>180</v>
      </c>
      <c r="J5" s="452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0" t="s">
        <v>74</v>
      </c>
      <c r="S5" s="134" t="s">
        <v>73</v>
      </c>
      <c r="T5" s="134" t="s">
        <v>31</v>
      </c>
      <c r="U5" s="15"/>
    </row>
    <row r="6" spans="2:20" ht="12.75">
      <c r="B6" s="350" t="str">
        <f>I7</f>
        <v>CHOUZY-S-CISSE 2</v>
      </c>
      <c r="C6" s="351">
        <v>16</v>
      </c>
      <c r="D6" s="351">
        <v>3</v>
      </c>
      <c r="E6" s="350" t="str">
        <f>I8</f>
        <v>MARCHENOIR</v>
      </c>
      <c r="F6" s="351">
        <v>8</v>
      </c>
      <c r="G6" s="351">
        <v>1</v>
      </c>
      <c r="I6" s="163" t="s">
        <v>12</v>
      </c>
      <c r="J6" s="164" t="s">
        <v>4</v>
      </c>
      <c r="K6" s="165"/>
      <c r="L6" s="180"/>
      <c r="M6" s="166"/>
      <c r="N6" s="166"/>
      <c r="O6" s="166"/>
      <c r="P6" s="166"/>
      <c r="Q6" s="167"/>
      <c r="R6" s="164"/>
      <c r="S6" s="164"/>
      <c r="T6" s="2"/>
    </row>
    <row r="7" spans="2:20" ht="12.75">
      <c r="B7" s="348" t="str">
        <f>I9</f>
        <v>MER 1</v>
      </c>
      <c r="C7" s="349">
        <v>22</v>
      </c>
      <c r="D7" s="349">
        <v>3</v>
      </c>
      <c r="E7" s="348" t="str">
        <f>I10</f>
        <v>MONTOIRE-S-LOIR</v>
      </c>
      <c r="F7" s="349">
        <v>2</v>
      </c>
      <c r="G7" s="349">
        <v>1</v>
      </c>
      <c r="I7" s="163" t="s">
        <v>205</v>
      </c>
      <c r="J7" s="163">
        <f>D6+G18+G27+D32+D41+D53+G62+G70+D78</f>
        <v>12</v>
      </c>
      <c r="K7" s="163">
        <v>7</v>
      </c>
      <c r="L7" s="435">
        <v>2</v>
      </c>
      <c r="M7" s="163">
        <v>1</v>
      </c>
      <c r="N7" s="437">
        <v>4</v>
      </c>
      <c r="O7" s="402">
        <f>C6+F18+F27+C32+C41+C53+F62+F70+C78</f>
        <v>64</v>
      </c>
      <c r="P7" s="163">
        <f>F6+C18+C27+F32+F41+F53+C62+C70+F78</f>
        <v>104</v>
      </c>
      <c r="Q7" s="267">
        <f aca="true" t="shared" si="0" ref="Q7:Q16">O7-P7</f>
        <v>-40</v>
      </c>
      <c r="R7" s="163">
        <f aca="true" t="shared" si="1" ref="R7:R16">O7+P7</f>
        <v>168</v>
      </c>
      <c r="S7" s="164"/>
      <c r="T7" s="2"/>
    </row>
    <row r="8" spans="2:20" ht="12.75">
      <c r="B8" s="350" t="str">
        <f>I11</f>
        <v>MONT-P-CHAMBORD 2</v>
      </c>
      <c r="C8" s="351">
        <v>22</v>
      </c>
      <c r="D8" s="351">
        <v>3</v>
      </c>
      <c r="E8" s="350" t="str">
        <f>I12</f>
        <v>NAVEIL 3</v>
      </c>
      <c r="F8" s="351">
        <v>2</v>
      </c>
      <c r="G8" s="351">
        <v>1</v>
      </c>
      <c r="I8" s="163" t="s">
        <v>53</v>
      </c>
      <c r="J8" s="163">
        <f>G6+D16+D24+G33+D42+D51+G59+G67+D76</f>
        <v>11</v>
      </c>
      <c r="K8" s="163">
        <v>7</v>
      </c>
      <c r="L8" s="435">
        <v>2</v>
      </c>
      <c r="M8" s="164"/>
      <c r="N8" s="402">
        <v>5</v>
      </c>
      <c r="O8" s="402">
        <f>F6+C16+C24+F33+C42+C51+F59+F67+C76</f>
        <v>60</v>
      </c>
      <c r="P8" s="163">
        <f>C6+F16+F24+C33+F42+F51+C59+C67+F76</f>
        <v>108</v>
      </c>
      <c r="Q8" s="267">
        <f t="shared" si="0"/>
        <v>-48</v>
      </c>
      <c r="R8" s="163">
        <f t="shared" si="1"/>
        <v>168</v>
      </c>
      <c r="S8" s="164"/>
      <c r="T8" s="2"/>
    </row>
    <row r="9" spans="2:20" ht="12.75">
      <c r="B9" s="348" t="str">
        <f>I13</f>
        <v>OUCQUES 2</v>
      </c>
      <c r="C9" s="349">
        <v>6</v>
      </c>
      <c r="D9" s="349">
        <v>1</v>
      </c>
      <c r="E9" s="348" t="str">
        <f>I14</f>
        <v>ROMORANTIN 3</v>
      </c>
      <c r="F9" s="349">
        <v>18</v>
      </c>
      <c r="G9" s="349">
        <v>3</v>
      </c>
      <c r="I9" s="163" t="s">
        <v>206</v>
      </c>
      <c r="J9" s="163">
        <f>D7+D15+D23+G32+G42+D50+G61+G68+D75</f>
        <v>20</v>
      </c>
      <c r="K9" s="163">
        <v>7</v>
      </c>
      <c r="L9" s="435">
        <v>6</v>
      </c>
      <c r="M9" s="163">
        <v>1</v>
      </c>
      <c r="N9" s="402"/>
      <c r="O9" s="163">
        <f>C7+C15+C23+F32+F42+C50+F61+F68+C75</f>
        <v>132</v>
      </c>
      <c r="P9" s="403">
        <f>F7+F15+F23+C32+C42+F50+C61+C68+F75</f>
        <v>36</v>
      </c>
      <c r="Q9" s="163">
        <f t="shared" si="0"/>
        <v>96</v>
      </c>
      <c r="R9" s="163">
        <f t="shared" si="1"/>
        <v>168</v>
      </c>
      <c r="S9" s="164"/>
      <c r="T9" s="2"/>
    </row>
    <row r="10" spans="2:20" ht="12.75">
      <c r="B10" s="350" t="str">
        <f>I15</f>
        <v>SAVIGNY-S-BRAYE</v>
      </c>
      <c r="C10" s="351">
        <v>16</v>
      </c>
      <c r="D10" s="351">
        <v>3</v>
      </c>
      <c r="E10" s="350" t="str">
        <f>I16</f>
        <v>SELOMMES</v>
      </c>
      <c r="F10" s="351">
        <v>8</v>
      </c>
      <c r="G10" s="351">
        <v>1</v>
      </c>
      <c r="I10" s="163" t="s">
        <v>207</v>
      </c>
      <c r="J10" s="163">
        <f>G7+D17+D25+D33+G41+D52+G60+G69+D77</f>
        <v>9</v>
      </c>
      <c r="K10" s="163">
        <v>7</v>
      </c>
      <c r="L10" s="362"/>
      <c r="M10" s="163">
        <v>2</v>
      </c>
      <c r="N10" s="163">
        <v>5</v>
      </c>
      <c r="O10" s="163">
        <f>F7+C17+C25+C33+F41+C52+F60+F69+C77</f>
        <v>52</v>
      </c>
      <c r="P10" s="403">
        <f>C7+F17+F25+F33+C41+F52+C60+C69+F77</f>
        <v>116</v>
      </c>
      <c r="Q10" s="163">
        <f t="shared" si="0"/>
        <v>-64</v>
      </c>
      <c r="R10" s="163">
        <f t="shared" si="1"/>
        <v>168</v>
      </c>
      <c r="S10" s="164"/>
      <c r="T10" s="2"/>
    </row>
    <row r="11" spans="2:20" ht="12.75">
      <c r="B11" s="125"/>
      <c r="C11" s="126"/>
      <c r="D11" s="126"/>
      <c r="E11" s="229"/>
      <c r="F11" s="126"/>
      <c r="G11" s="127"/>
      <c r="I11" s="168" t="s">
        <v>54</v>
      </c>
      <c r="J11" s="163">
        <f>D8+G15+G25+D34+G44+G53+D59+G71+D79</f>
        <v>13</v>
      </c>
      <c r="K11" s="172">
        <v>7</v>
      </c>
      <c r="L11" s="172">
        <v>3</v>
      </c>
      <c r="M11" s="182"/>
      <c r="N11" s="363">
        <v>4</v>
      </c>
      <c r="O11" s="163">
        <f>C8+F15+F25+C34+F44+F53+C59+F71+C79</f>
        <v>90</v>
      </c>
      <c r="P11" s="163">
        <f>F8+C15+C25+F34+C44+C53+F59+C71+F79</f>
        <v>78</v>
      </c>
      <c r="Q11" s="181">
        <f t="shared" si="0"/>
        <v>12</v>
      </c>
      <c r="R11" s="163">
        <f t="shared" si="1"/>
        <v>168</v>
      </c>
      <c r="S11" s="164"/>
      <c r="T11" s="2"/>
    </row>
    <row r="12" spans="2:20" ht="12.75">
      <c r="B12" s="183" t="s">
        <v>131</v>
      </c>
      <c r="C12" s="184"/>
      <c r="D12" s="88" t="s">
        <v>1</v>
      </c>
      <c r="E12" s="398" t="s">
        <v>146</v>
      </c>
      <c r="F12" s="399"/>
      <c r="G12" s="188"/>
      <c r="I12" s="168" t="s">
        <v>75</v>
      </c>
      <c r="J12" s="163">
        <f>G8+D18+G26+G35+D45+G52+D63+D68+G76</f>
        <v>12</v>
      </c>
      <c r="K12" s="172">
        <v>7</v>
      </c>
      <c r="L12" s="173">
        <v>2</v>
      </c>
      <c r="M12" s="172">
        <v>1</v>
      </c>
      <c r="N12" s="172">
        <v>4</v>
      </c>
      <c r="O12" s="163">
        <f>F8+C18+F26+F35+C45+F52+C63+C68+F76</f>
        <v>60</v>
      </c>
      <c r="P12" s="163">
        <f>C8+F18+C26+C35+F45+C52+F63+F68+C76</f>
        <v>108</v>
      </c>
      <c r="Q12" s="181">
        <f t="shared" si="0"/>
        <v>-48</v>
      </c>
      <c r="R12" s="163">
        <f t="shared" si="1"/>
        <v>168</v>
      </c>
      <c r="S12" s="164"/>
      <c r="T12" s="2"/>
    </row>
    <row r="13" spans="2:20" ht="12.75">
      <c r="B13" s="186"/>
      <c r="C13" s="187"/>
      <c r="D13" s="187"/>
      <c r="E13" s="309"/>
      <c r="F13" s="186"/>
      <c r="G13" s="186"/>
      <c r="I13" s="168" t="s">
        <v>208</v>
      </c>
      <c r="J13" s="163">
        <f>D9+G16+G23+D36+G45+G54+D60+D71+G78</f>
        <v>13</v>
      </c>
      <c r="K13" s="172">
        <v>7</v>
      </c>
      <c r="L13" s="171">
        <v>4</v>
      </c>
      <c r="M13" s="172"/>
      <c r="N13" s="171">
        <v>3</v>
      </c>
      <c r="O13" s="163">
        <f>C9+F16+F23+C36+F45+F54+C60+C71+F78</f>
        <v>96</v>
      </c>
      <c r="P13" s="163">
        <f>F9+C16+C23+F36+C45+C54+F60+F71+C78</f>
        <v>72</v>
      </c>
      <c r="Q13" s="181">
        <f t="shared" si="0"/>
        <v>24</v>
      </c>
      <c r="R13" s="163">
        <f t="shared" si="1"/>
        <v>168</v>
      </c>
      <c r="S13" s="164"/>
      <c r="T13" s="2"/>
    </row>
    <row r="14" spans="2:20" ht="12.75">
      <c r="B14" s="155" t="s">
        <v>2</v>
      </c>
      <c r="C14" s="156" t="s">
        <v>3</v>
      </c>
      <c r="D14" s="156" t="s">
        <v>4</v>
      </c>
      <c r="E14" s="155" t="s">
        <v>2</v>
      </c>
      <c r="F14" s="155" t="s">
        <v>3</v>
      </c>
      <c r="G14" s="155" t="s">
        <v>4</v>
      </c>
      <c r="I14" s="168" t="s">
        <v>48</v>
      </c>
      <c r="J14" s="163">
        <f>G9+D19+D27+G34+D43+G50+G63+D67+G77</f>
        <v>20</v>
      </c>
      <c r="K14" s="172">
        <v>7</v>
      </c>
      <c r="L14" s="172">
        <v>6</v>
      </c>
      <c r="M14" s="172">
        <v>1</v>
      </c>
      <c r="N14" s="172"/>
      <c r="O14" s="163">
        <f>F9+C19+C27+F34+C43+F50+F63+C67+F77</f>
        <v>112</v>
      </c>
      <c r="P14" s="163">
        <f>C9+F19+F27+C34+F43+C50+C63+F67+C77</f>
        <v>56</v>
      </c>
      <c r="Q14" s="181">
        <f t="shared" si="0"/>
        <v>56</v>
      </c>
      <c r="R14" s="163">
        <f t="shared" si="1"/>
        <v>168</v>
      </c>
      <c r="S14" s="164"/>
      <c r="T14" s="2"/>
    </row>
    <row r="15" spans="2:20" ht="12.75">
      <c r="B15" s="194" t="str">
        <f>I9</f>
        <v>MER 1</v>
      </c>
      <c r="C15" s="364">
        <v>20</v>
      </c>
      <c r="D15" s="364">
        <v>3</v>
      </c>
      <c r="E15" s="194" t="str">
        <f>I11</f>
        <v>MONT-P-CHAMBORD 2</v>
      </c>
      <c r="F15" s="194">
        <v>4</v>
      </c>
      <c r="G15" s="194">
        <v>1</v>
      </c>
      <c r="I15" s="168" t="s">
        <v>209</v>
      </c>
      <c r="J15" s="163">
        <f>D10+G17+G24+D35+G43+D54+D61+D70+G79</f>
        <v>11</v>
      </c>
      <c r="K15" s="172">
        <v>7</v>
      </c>
      <c r="L15" s="182">
        <v>1</v>
      </c>
      <c r="M15" s="182">
        <v>2</v>
      </c>
      <c r="N15" s="182">
        <v>4</v>
      </c>
      <c r="O15" s="163">
        <f>C10+F17+F24+C35+F43+C54+C61+C70+F79</f>
        <v>64</v>
      </c>
      <c r="P15" s="163">
        <f>F10+C17+C24+F35+C43+F54+F61+F70+C79</f>
        <v>104</v>
      </c>
      <c r="Q15" s="181">
        <f t="shared" si="0"/>
        <v>-40</v>
      </c>
      <c r="R15" s="163">
        <f t="shared" si="1"/>
        <v>168</v>
      </c>
      <c r="S15" s="164"/>
      <c r="T15" s="2"/>
    </row>
    <row r="16" spans="2:20" ht="12.75">
      <c r="B16" s="348" t="str">
        <f>I8</f>
        <v>MARCHENOIR</v>
      </c>
      <c r="C16" s="349">
        <v>6</v>
      </c>
      <c r="D16" s="349">
        <v>1</v>
      </c>
      <c r="E16" s="348" t="str">
        <f>I13</f>
        <v>OUCQUES 2</v>
      </c>
      <c r="F16" s="349">
        <v>18</v>
      </c>
      <c r="G16" s="349">
        <v>3</v>
      </c>
      <c r="I16" s="168" t="s">
        <v>70</v>
      </c>
      <c r="J16" s="308">
        <f>G10+G19+D26+G36+D44+G51+D62+D69+G75</f>
        <v>17</v>
      </c>
      <c r="K16" s="172">
        <v>7</v>
      </c>
      <c r="L16" s="182">
        <v>5</v>
      </c>
      <c r="M16" s="182"/>
      <c r="N16" s="182">
        <v>2</v>
      </c>
      <c r="O16" s="163">
        <f>F10+F19+C26+F36+C44+F51+C62+C69+F75</f>
        <v>110</v>
      </c>
      <c r="P16" s="163">
        <f>C10+C19+F26+C36+F44+C51+F62+F69+C75</f>
        <v>58</v>
      </c>
      <c r="Q16" s="181">
        <f t="shared" si="0"/>
        <v>52</v>
      </c>
      <c r="R16" s="163">
        <f t="shared" si="1"/>
        <v>168</v>
      </c>
      <c r="S16" s="164"/>
      <c r="T16" s="2"/>
    </row>
    <row r="17" spans="2:16" ht="12.75">
      <c r="B17" s="194" t="str">
        <f>I10</f>
        <v>MONTOIRE-S-LOIR</v>
      </c>
      <c r="C17" s="364">
        <v>12</v>
      </c>
      <c r="D17" s="364">
        <v>2</v>
      </c>
      <c r="E17" s="194" t="str">
        <f>I15</f>
        <v>SAVIGNY-S-BRAYE</v>
      </c>
      <c r="F17" s="364">
        <v>12</v>
      </c>
      <c r="G17" s="364">
        <v>2</v>
      </c>
      <c r="I17" s="1"/>
      <c r="N17" s="17"/>
      <c r="O17" s="17"/>
      <c r="P17" s="102"/>
    </row>
    <row r="18" spans="2:9" ht="12.75">
      <c r="B18" s="348" t="str">
        <f>I12</f>
        <v>NAVEIL 3</v>
      </c>
      <c r="C18" s="349">
        <v>14</v>
      </c>
      <c r="D18" s="349">
        <v>3</v>
      </c>
      <c r="E18" s="348" t="str">
        <f>I7</f>
        <v>CHOUZY-S-CISSE 2</v>
      </c>
      <c r="F18" s="349">
        <v>10</v>
      </c>
      <c r="G18" s="349">
        <v>1</v>
      </c>
      <c r="I18" s="1"/>
    </row>
    <row r="19" spans="2:18" ht="12.75">
      <c r="B19" s="365" t="str">
        <f>I14</f>
        <v>ROMORANTIN 3</v>
      </c>
      <c r="C19" s="364">
        <v>14</v>
      </c>
      <c r="D19" s="366">
        <v>3</v>
      </c>
      <c r="E19" s="194" t="str">
        <f>I16</f>
        <v>SELOMMES</v>
      </c>
      <c r="F19" s="364">
        <v>10</v>
      </c>
      <c r="G19" s="364">
        <v>1</v>
      </c>
      <c r="I19" s="252" t="s">
        <v>269</v>
      </c>
      <c r="J19" s="253" t="s">
        <v>4</v>
      </c>
      <c r="K19" s="141" t="s">
        <v>28</v>
      </c>
      <c r="L19" s="141" t="s">
        <v>29</v>
      </c>
      <c r="M19" s="141" t="s">
        <v>30</v>
      </c>
      <c r="N19" s="141" t="s">
        <v>31</v>
      </c>
      <c r="O19" s="141" t="s">
        <v>32</v>
      </c>
      <c r="P19" s="141" t="s">
        <v>33</v>
      </c>
      <c r="Q19" s="248" t="s">
        <v>34</v>
      </c>
      <c r="R19" s="249" t="s">
        <v>74</v>
      </c>
    </row>
    <row r="20" spans="1:18" ht="12.75">
      <c r="A20" s="33"/>
      <c r="B20" s="204"/>
      <c r="C20" s="206"/>
      <c r="D20" s="206"/>
      <c r="E20" s="204"/>
      <c r="F20" s="206"/>
      <c r="G20" s="206"/>
      <c r="H20" s="20"/>
      <c r="I20" s="304" t="s">
        <v>12</v>
      </c>
      <c r="J20" s="304" t="s">
        <v>4</v>
      </c>
      <c r="K20" s="304"/>
      <c r="L20" s="304"/>
      <c r="M20" s="304"/>
      <c r="N20" s="304"/>
      <c r="O20" s="304"/>
      <c r="P20" s="304"/>
      <c r="Q20" s="304"/>
      <c r="R20" s="305"/>
    </row>
    <row r="21" spans="2:18" ht="12.75">
      <c r="B21" s="183" t="s">
        <v>124</v>
      </c>
      <c r="C21" s="184"/>
      <c r="D21" s="88" t="s">
        <v>1</v>
      </c>
      <c r="E21" s="398" t="s">
        <v>268</v>
      </c>
      <c r="F21" s="399"/>
      <c r="G21" s="310"/>
      <c r="I21" s="3" t="s">
        <v>206</v>
      </c>
      <c r="J21" s="3">
        <v>20</v>
      </c>
      <c r="K21" s="3">
        <v>7</v>
      </c>
      <c r="L21" s="3">
        <v>6</v>
      </c>
      <c r="M21" s="3">
        <v>1</v>
      </c>
      <c r="N21" s="3"/>
      <c r="O21" s="3">
        <v>132</v>
      </c>
      <c r="P21" s="3">
        <v>36</v>
      </c>
      <c r="Q21" s="3">
        <v>96</v>
      </c>
      <c r="R21" s="209">
        <v>168</v>
      </c>
    </row>
    <row r="22" spans="2:18" ht="12.75">
      <c r="B22" s="155" t="s">
        <v>2</v>
      </c>
      <c r="C22" s="156" t="s">
        <v>3</v>
      </c>
      <c r="D22" s="156" t="s">
        <v>4</v>
      </c>
      <c r="E22" s="155" t="s">
        <v>2</v>
      </c>
      <c r="F22" s="155" t="s">
        <v>3</v>
      </c>
      <c r="G22" s="155" t="s">
        <v>4</v>
      </c>
      <c r="I22" s="163" t="s">
        <v>48</v>
      </c>
      <c r="J22" s="163">
        <v>20</v>
      </c>
      <c r="K22" s="163">
        <v>7</v>
      </c>
      <c r="L22" s="163">
        <v>6</v>
      </c>
      <c r="M22" s="163">
        <v>1</v>
      </c>
      <c r="N22" s="163"/>
      <c r="O22" s="163">
        <v>112</v>
      </c>
      <c r="P22" s="163">
        <v>56</v>
      </c>
      <c r="Q22" s="163">
        <v>56</v>
      </c>
      <c r="R22" s="306">
        <v>168</v>
      </c>
    </row>
    <row r="23" spans="2:18" ht="12.75">
      <c r="B23" s="194" t="str">
        <f>I9</f>
        <v>MER 1</v>
      </c>
      <c r="C23" s="364">
        <v>14</v>
      </c>
      <c r="D23" s="364">
        <v>3</v>
      </c>
      <c r="E23" s="194" t="str">
        <f>I13</f>
        <v>OUCQUES 2</v>
      </c>
      <c r="F23" s="194">
        <v>10</v>
      </c>
      <c r="G23" s="194">
        <v>1</v>
      </c>
      <c r="I23" s="163" t="s">
        <v>70</v>
      </c>
      <c r="J23" s="163">
        <v>17</v>
      </c>
      <c r="K23" s="163">
        <v>7</v>
      </c>
      <c r="L23" s="163">
        <v>5</v>
      </c>
      <c r="M23" s="163"/>
      <c r="N23" s="163">
        <v>2</v>
      </c>
      <c r="O23" s="163">
        <v>110</v>
      </c>
      <c r="P23" s="163">
        <v>58</v>
      </c>
      <c r="Q23" s="163">
        <v>52</v>
      </c>
      <c r="R23" s="306">
        <v>168</v>
      </c>
    </row>
    <row r="24" spans="2:18" ht="12.75">
      <c r="B24" s="348" t="str">
        <f>I8</f>
        <v>MARCHENOIR</v>
      </c>
      <c r="C24" s="349">
        <v>14</v>
      </c>
      <c r="D24" s="349">
        <v>3</v>
      </c>
      <c r="E24" s="348" t="str">
        <f>I15</f>
        <v>SAVIGNY-S-BRAYE</v>
      </c>
      <c r="F24" s="349">
        <v>10</v>
      </c>
      <c r="G24" s="349">
        <v>1</v>
      </c>
      <c r="I24" s="163" t="s">
        <v>208</v>
      </c>
      <c r="J24" s="163">
        <v>13</v>
      </c>
      <c r="K24" s="163">
        <v>7</v>
      </c>
      <c r="L24" s="163">
        <v>4</v>
      </c>
      <c r="M24" s="163"/>
      <c r="N24" s="163">
        <v>3</v>
      </c>
      <c r="O24" s="163">
        <v>96</v>
      </c>
      <c r="P24" s="163">
        <v>72</v>
      </c>
      <c r="Q24" s="163">
        <v>24</v>
      </c>
      <c r="R24" s="306">
        <v>168</v>
      </c>
    </row>
    <row r="25" spans="2:18" ht="12.75">
      <c r="B25" s="194" t="str">
        <f>I10</f>
        <v>MONTOIRE-S-LOIR</v>
      </c>
      <c r="C25" s="364">
        <v>4</v>
      </c>
      <c r="D25" s="364">
        <v>1</v>
      </c>
      <c r="E25" s="194" t="str">
        <f>I11</f>
        <v>MONT-P-CHAMBORD 2</v>
      </c>
      <c r="F25" s="364">
        <v>20</v>
      </c>
      <c r="G25" s="364">
        <v>3</v>
      </c>
      <c r="I25" s="163" t="s">
        <v>54</v>
      </c>
      <c r="J25" s="163">
        <v>13</v>
      </c>
      <c r="K25" s="163">
        <v>7</v>
      </c>
      <c r="L25" s="163">
        <v>3</v>
      </c>
      <c r="M25" s="163"/>
      <c r="N25" s="163">
        <v>4</v>
      </c>
      <c r="O25" s="163">
        <v>90</v>
      </c>
      <c r="P25" s="163">
        <v>78</v>
      </c>
      <c r="Q25" s="163">
        <v>12</v>
      </c>
      <c r="R25" s="306">
        <v>168</v>
      </c>
    </row>
    <row r="26" spans="2:18" ht="12.75">
      <c r="B26" s="348" t="str">
        <f>I16</f>
        <v>SELOMMES</v>
      </c>
      <c r="C26" s="349">
        <v>24</v>
      </c>
      <c r="D26" s="349">
        <v>3</v>
      </c>
      <c r="E26" s="348" t="str">
        <f>I12</f>
        <v>NAVEIL 3</v>
      </c>
      <c r="F26" s="349">
        <v>0</v>
      </c>
      <c r="G26" s="349">
        <v>1</v>
      </c>
      <c r="I26" s="3" t="s">
        <v>205</v>
      </c>
      <c r="J26" s="3">
        <v>12</v>
      </c>
      <c r="K26" s="3">
        <v>7</v>
      </c>
      <c r="L26" s="3">
        <v>2</v>
      </c>
      <c r="M26" s="3">
        <v>1</v>
      </c>
      <c r="N26" s="3">
        <v>4</v>
      </c>
      <c r="O26" s="3">
        <v>64</v>
      </c>
      <c r="P26" s="3">
        <v>104</v>
      </c>
      <c r="Q26" s="3">
        <v>-40</v>
      </c>
      <c r="R26" s="209">
        <v>168</v>
      </c>
    </row>
    <row r="27" spans="2:18" ht="12.75">
      <c r="B27" s="365" t="str">
        <f>I14</f>
        <v>ROMORANTIN 3</v>
      </c>
      <c r="C27" s="364">
        <v>18</v>
      </c>
      <c r="D27" s="366">
        <v>3</v>
      </c>
      <c r="E27" s="194" t="str">
        <f>I7</f>
        <v>CHOUZY-S-CISSE 2</v>
      </c>
      <c r="F27" s="364">
        <v>6</v>
      </c>
      <c r="G27" s="364">
        <v>1</v>
      </c>
      <c r="I27" s="181" t="s">
        <v>75</v>
      </c>
      <c r="J27" s="181">
        <v>12</v>
      </c>
      <c r="K27" s="181">
        <v>7</v>
      </c>
      <c r="L27" s="181">
        <v>2</v>
      </c>
      <c r="M27" s="181">
        <v>1</v>
      </c>
      <c r="N27" s="181">
        <v>4</v>
      </c>
      <c r="O27" s="181">
        <v>60</v>
      </c>
      <c r="P27" s="181">
        <v>108</v>
      </c>
      <c r="Q27" s="181">
        <v>-48</v>
      </c>
      <c r="R27" s="267">
        <v>168</v>
      </c>
    </row>
    <row r="28" spans="2:18" ht="12.75">
      <c r="B28" s="204"/>
      <c r="C28" s="206"/>
      <c r="D28" s="206"/>
      <c r="E28" s="204"/>
      <c r="F28" s="206"/>
      <c r="G28" s="206"/>
      <c r="H28" s="20"/>
      <c r="I28" s="181" t="s">
        <v>209</v>
      </c>
      <c r="J28" s="181">
        <v>11</v>
      </c>
      <c r="K28" s="181">
        <v>7</v>
      </c>
      <c r="L28" s="181">
        <v>1</v>
      </c>
      <c r="M28" s="181">
        <v>2</v>
      </c>
      <c r="N28" s="181">
        <v>4</v>
      </c>
      <c r="O28" s="181">
        <v>64</v>
      </c>
      <c r="P28" s="181">
        <v>104</v>
      </c>
      <c r="Q28" s="181">
        <v>-40</v>
      </c>
      <c r="R28" s="267">
        <v>168</v>
      </c>
    </row>
    <row r="29" spans="2:18" ht="12.75">
      <c r="B29" s="183" t="s">
        <v>125</v>
      </c>
      <c r="C29" s="184"/>
      <c r="D29" s="88" t="s">
        <v>1</v>
      </c>
      <c r="E29" s="190" t="s">
        <v>150</v>
      </c>
      <c r="F29" s="238"/>
      <c r="G29" s="188"/>
      <c r="I29" s="402" t="s">
        <v>53</v>
      </c>
      <c r="J29" s="170">
        <v>11</v>
      </c>
      <c r="K29" s="402">
        <v>7</v>
      </c>
      <c r="L29" s="402">
        <v>2</v>
      </c>
      <c r="M29" s="402"/>
      <c r="N29" s="163">
        <v>5</v>
      </c>
      <c r="O29" s="380">
        <v>60</v>
      </c>
      <c r="P29" s="402">
        <v>108</v>
      </c>
      <c r="Q29" s="170">
        <v>-48</v>
      </c>
      <c r="R29" s="163">
        <v>168</v>
      </c>
    </row>
    <row r="30" spans="2:18" ht="12.75">
      <c r="B30" s="186"/>
      <c r="C30" s="187"/>
      <c r="D30" s="187"/>
      <c r="E30" s="186"/>
      <c r="F30" s="186"/>
      <c r="G30" s="186"/>
      <c r="I30" s="163" t="s">
        <v>207</v>
      </c>
      <c r="J30" s="163">
        <v>9</v>
      </c>
      <c r="K30" s="402">
        <v>7</v>
      </c>
      <c r="L30" s="163"/>
      <c r="M30" s="163">
        <v>2</v>
      </c>
      <c r="N30" s="163">
        <v>5</v>
      </c>
      <c r="O30" s="163">
        <v>52</v>
      </c>
      <c r="P30" s="163">
        <v>116</v>
      </c>
      <c r="Q30" s="163">
        <v>-64</v>
      </c>
      <c r="R30" s="163">
        <v>168</v>
      </c>
    </row>
    <row r="31" spans="2:10" ht="12.75">
      <c r="B31" s="155" t="s">
        <v>2</v>
      </c>
      <c r="C31" s="156" t="s">
        <v>3</v>
      </c>
      <c r="D31" s="156" t="s">
        <v>4</v>
      </c>
      <c r="E31" s="155" t="s">
        <v>2</v>
      </c>
      <c r="F31" s="155" t="s">
        <v>3</v>
      </c>
      <c r="G31" s="155" t="s">
        <v>4</v>
      </c>
      <c r="I31" s="208"/>
      <c r="J31" s="17"/>
    </row>
    <row r="32" spans="2:9" ht="12.75">
      <c r="B32" s="153" t="str">
        <f>I7</f>
        <v>CHOUZY-S-CISSE 2</v>
      </c>
      <c r="C32" s="154">
        <v>6</v>
      </c>
      <c r="D32" s="154">
        <v>1</v>
      </c>
      <c r="E32" s="153" t="str">
        <f>I9</f>
        <v>MER 1</v>
      </c>
      <c r="F32" s="154">
        <v>18</v>
      </c>
      <c r="G32" s="154">
        <v>3</v>
      </c>
      <c r="I32" s="1"/>
    </row>
    <row r="33" spans="2:9" ht="12.75">
      <c r="B33" s="155" t="str">
        <f>I10</f>
        <v>MONTOIRE-S-LOIR</v>
      </c>
      <c r="C33" s="156">
        <v>10</v>
      </c>
      <c r="D33" s="156">
        <v>1</v>
      </c>
      <c r="E33" s="155" t="str">
        <f>I8</f>
        <v>MARCHENOIR</v>
      </c>
      <c r="F33" s="156">
        <v>14</v>
      </c>
      <c r="G33" s="156">
        <v>3</v>
      </c>
      <c r="I33" s="1"/>
    </row>
    <row r="34" spans="2:9" ht="12.75">
      <c r="B34" s="153" t="str">
        <f>I11</f>
        <v>MONT-P-CHAMBORD 2</v>
      </c>
      <c r="C34" s="154">
        <v>8</v>
      </c>
      <c r="D34" s="154">
        <v>1</v>
      </c>
      <c r="E34" s="153" t="str">
        <f>I14</f>
        <v>ROMORANTIN 3</v>
      </c>
      <c r="F34" s="154">
        <v>16</v>
      </c>
      <c r="G34" s="154">
        <v>3</v>
      </c>
      <c r="I34" s="1"/>
    </row>
    <row r="35" spans="2:9" ht="12.75">
      <c r="B35" s="348" t="str">
        <f>I15</f>
        <v>SAVIGNY-S-BRAYE</v>
      </c>
      <c r="C35" s="349">
        <v>12</v>
      </c>
      <c r="D35" s="349">
        <v>2</v>
      </c>
      <c r="E35" s="348" t="str">
        <f>I12</f>
        <v>NAVEIL 3</v>
      </c>
      <c r="F35" s="349">
        <v>12</v>
      </c>
      <c r="G35" s="349">
        <v>2</v>
      </c>
      <c r="I35" s="1"/>
    </row>
    <row r="36" spans="2:9" ht="12.75">
      <c r="B36" s="194" t="str">
        <f>I13</f>
        <v>OUCQUES 2</v>
      </c>
      <c r="C36" s="364">
        <v>8</v>
      </c>
      <c r="D36" s="364">
        <v>1</v>
      </c>
      <c r="E36" s="194" t="str">
        <f>I16</f>
        <v>SELOMMES</v>
      </c>
      <c r="F36" s="364">
        <v>16</v>
      </c>
      <c r="G36" s="364">
        <v>3</v>
      </c>
      <c r="I36" s="1"/>
    </row>
    <row r="37" spans="2:9" ht="12.75">
      <c r="B37" s="204"/>
      <c r="C37" s="206"/>
      <c r="D37" s="206"/>
      <c r="E37" s="204"/>
      <c r="F37" s="206"/>
      <c r="G37" s="206"/>
      <c r="H37" s="33"/>
      <c r="I37" s="1"/>
    </row>
    <row r="38" spans="2:9" ht="12.75">
      <c r="B38" s="183" t="s">
        <v>132</v>
      </c>
      <c r="C38" s="184"/>
      <c r="D38" s="88" t="s">
        <v>1</v>
      </c>
      <c r="E38" s="190" t="s">
        <v>151</v>
      </c>
      <c r="F38" s="238"/>
      <c r="G38" s="188"/>
      <c r="I38" s="1"/>
    </row>
    <row r="39" spans="2:9" ht="12.75">
      <c r="B39" s="186"/>
      <c r="C39" s="187"/>
      <c r="D39" s="187"/>
      <c r="E39" s="186"/>
      <c r="F39" s="186"/>
      <c r="G39" s="186"/>
      <c r="I39" s="1"/>
    </row>
    <row r="40" spans="2:9" ht="12.75">
      <c r="B40" s="155" t="s">
        <v>2</v>
      </c>
      <c r="C40" s="156" t="s">
        <v>3</v>
      </c>
      <c r="D40" s="156" t="s">
        <v>4</v>
      </c>
      <c r="E40" s="155" t="s">
        <v>2</v>
      </c>
      <c r="F40" s="155" t="s">
        <v>3</v>
      </c>
      <c r="G40" s="155" t="s">
        <v>4</v>
      </c>
      <c r="I40" s="1"/>
    </row>
    <row r="41" spans="2:9" ht="12.75">
      <c r="B41" s="153" t="str">
        <f>I7</f>
        <v>CHOUZY-S-CISSE 2</v>
      </c>
      <c r="C41" s="154">
        <v>12</v>
      </c>
      <c r="D41" s="154">
        <v>2</v>
      </c>
      <c r="E41" s="153" t="str">
        <f>I10</f>
        <v>MONTOIRE-S-LOIR</v>
      </c>
      <c r="F41" s="154">
        <v>12</v>
      </c>
      <c r="G41" s="154">
        <v>2</v>
      </c>
      <c r="I41" s="1"/>
    </row>
    <row r="42" spans="2:9" ht="12.75">
      <c r="B42" s="155" t="str">
        <f>I8</f>
        <v>MARCHENOIR</v>
      </c>
      <c r="C42" s="156">
        <v>0</v>
      </c>
      <c r="D42" s="156">
        <v>1</v>
      </c>
      <c r="E42" s="155" t="str">
        <f>I9</f>
        <v>MER 1</v>
      </c>
      <c r="F42" s="156">
        <v>24</v>
      </c>
      <c r="G42" s="156">
        <v>3</v>
      </c>
      <c r="I42" s="1"/>
    </row>
    <row r="43" spans="2:9" ht="12.75">
      <c r="B43" s="153" t="str">
        <f>I14</f>
        <v>ROMORANTIN 3</v>
      </c>
      <c r="C43" s="154">
        <v>20</v>
      </c>
      <c r="D43" s="154">
        <v>3</v>
      </c>
      <c r="E43" s="153" t="str">
        <f>I15</f>
        <v>SAVIGNY-S-BRAYE</v>
      </c>
      <c r="F43" s="154">
        <v>4</v>
      </c>
      <c r="G43" s="154">
        <v>1</v>
      </c>
      <c r="I43" s="1"/>
    </row>
    <row r="44" spans="2:9" ht="12.75">
      <c r="B44" s="348" t="str">
        <f>I16</f>
        <v>SELOMMES</v>
      </c>
      <c r="C44" s="349">
        <v>14</v>
      </c>
      <c r="D44" s="349">
        <v>3</v>
      </c>
      <c r="E44" s="348" t="str">
        <f>I11</f>
        <v>MONT-P-CHAMBORD 2</v>
      </c>
      <c r="F44" s="349">
        <v>10</v>
      </c>
      <c r="G44" s="349">
        <v>1</v>
      </c>
      <c r="I44" s="1"/>
    </row>
    <row r="45" spans="2:9" ht="12.75">
      <c r="B45" s="194" t="str">
        <f>I12</f>
        <v>NAVEIL 3</v>
      </c>
      <c r="C45" s="364">
        <v>6</v>
      </c>
      <c r="D45" s="364">
        <v>1</v>
      </c>
      <c r="E45" s="194" t="str">
        <f>I13</f>
        <v>OUCQUES 2</v>
      </c>
      <c r="F45" s="364">
        <v>18</v>
      </c>
      <c r="G45" s="364">
        <v>3</v>
      </c>
      <c r="I45" s="1"/>
    </row>
    <row r="46" spans="2:9" ht="12.75">
      <c r="B46" s="242"/>
      <c r="C46" s="206"/>
      <c r="D46" s="206"/>
      <c r="E46" s="204"/>
      <c r="F46" s="206"/>
      <c r="G46" s="198"/>
      <c r="I46" s="1"/>
    </row>
    <row r="47" spans="2:9" ht="12.75">
      <c r="B47" s="307" t="s">
        <v>127</v>
      </c>
      <c r="C47" s="189"/>
      <c r="D47" s="189" t="s">
        <v>1</v>
      </c>
      <c r="E47" s="190" t="s">
        <v>157</v>
      </c>
      <c r="F47" s="191"/>
      <c r="G47" s="192"/>
      <c r="H47" s="122"/>
      <c r="I47" s="1"/>
    </row>
    <row r="48" spans="2:9" ht="12.75">
      <c r="B48" s="40"/>
      <c r="C48" s="112"/>
      <c r="D48" s="112"/>
      <c r="E48" s="40"/>
      <c r="F48" s="48"/>
      <c r="G48" s="48"/>
      <c r="H48" s="33"/>
      <c r="I48" s="1"/>
    </row>
    <row r="49" spans="2:9" ht="12.75">
      <c r="B49" s="155" t="s">
        <v>2</v>
      </c>
      <c r="C49" s="156" t="s">
        <v>3</v>
      </c>
      <c r="D49" s="156" t="s">
        <v>4</v>
      </c>
      <c r="E49" s="155" t="s">
        <v>2</v>
      </c>
      <c r="F49" s="155" t="s">
        <v>3</v>
      </c>
      <c r="G49" s="193" t="s">
        <v>4</v>
      </c>
      <c r="I49" s="1"/>
    </row>
    <row r="50" spans="2:9" ht="12.75">
      <c r="B50" s="194" t="str">
        <f>I9</f>
        <v>MER 1</v>
      </c>
      <c r="C50" s="195">
        <v>12</v>
      </c>
      <c r="D50" s="195">
        <v>2</v>
      </c>
      <c r="E50" s="196" t="str">
        <f>I14</f>
        <v>ROMORANTIN 3</v>
      </c>
      <c r="F50" s="195">
        <v>12</v>
      </c>
      <c r="G50" s="197">
        <v>2</v>
      </c>
      <c r="I50" s="1"/>
    </row>
    <row r="51" spans="2:9" ht="12.75">
      <c r="B51" s="155" t="str">
        <f>I8</f>
        <v>MARCHENOIR</v>
      </c>
      <c r="C51" s="156">
        <v>10</v>
      </c>
      <c r="D51" s="156">
        <v>1</v>
      </c>
      <c r="E51" s="155" t="str">
        <f>I16</f>
        <v>SELOMMES</v>
      </c>
      <c r="F51" s="156">
        <v>14</v>
      </c>
      <c r="G51" s="198">
        <v>3</v>
      </c>
      <c r="I51" s="1"/>
    </row>
    <row r="52" spans="2:9" ht="12.75">
      <c r="B52" s="194" t="str">
        <f>I10</f>
        <v>MONTOIRE-S-LOIR</v>
      </c>
      <c r="C52" s="195">
        <v>8</v>
      </c>
      <c r="D52" s="195">
        <v>1</v>
      </c>
      <c r="E52" s="196" t="str">
        <f>I12</f>
        <v>NAVEIL 3</v>
      </c>
      <c r="F52" s="195">
        <v>16</v>
      </c>
      <c r="G52" s="199">
        <v>3</v>
      </c>
      <c r="I52" s="1"/>
    </row>
    <row r="53" spans="2:9" ht="12.75">
      <c r="B53" s="348" t="str">
        <f>I7</f>
        <v>CHOUZY-S-CISSE 2</v>
      </c>
      <c r="C53" s="349">
        <v>14</v>
      </c>
      <c r="D53" s="349">
        <v>3</v>
      </c>
      <c r="E53" s="348" t="str">
        <f>I11</f>
        <v>MONT-P-CHAMBORD 2</v>
      </c>
      <c r="F53" s="349">
        <v>10</v>
      </c>
      <c r="G53" s="369">
        <v>1</v>
      </c>
      <c r="I53" s="1"/>
    </row>
    <row r="54" spans="2:9" ht="12.75">
      <c r="B54" s="194" t="str">
        <f>I15</f>
        <v>SAVIGNY-S-BRAYE</v>
      </c>
      <c r="C54" s="364">
        <v>8</v>
      </c>
      <c r="D54" s="364">
        <v>1</v>
      </c>
      <c r="E54" s="194" t="str">
        <f>I13</f>
        <v>OUCQUES 2</v>
      </c>
      <c r="F54" s="364">
        <v>16</v>
      </c>
      <c r="G54" s="366">
        <v>3</v>
      </c>
      <c r="I54" s="1"/>
    </row>
    <row r="55" spans="2:9" ht="12.75">
      <c r="B55" s="200"/>
      <c r="C55" s="201"/>
      <c r="D55" s="201"/>
      <c r="E55" s="200"/>
      <c r="F55" s="200"/>
      <c r="G55" s="200"/>
      <c r="I55" s="1"/>
    </row>
    <row r="56" spans="2:9" ht="12.75">
      <c r="B56" s="307" t="s">
        <v>133</v>
      </c>
      <c r="C56" s="202"/>
      <c r="D56" s="189" t="s">
        <v>1</v>
      </c>
      <c r="E56" s="375" t="s">
        <v>221</v>
      </c>
      <c r="F56" s="203"/>
      <c r="G56" s="188"/>
      <c r="I56" s="1"/>
    </row>
    <row r="57" spans="2:9" ht="12.75">
      <c r="B57" s="200"/>
      <c r="C57" s="201"/>
      <c r="D57" s="201"/>
      <c r="E57" s="200"/>
      <c r="F57" s="200"/>
      <c r="G57" s="200"/>
      <c r="I57" s="1"/>
    </row>
    <row r="58" spans="2:9" ht="12.75">
      <c r="B58" s="155" t="s">
        <v>2</v>
      </c>
      <c r="C58" s="156" t="s">
        <v>3</v>
      </c>
      <c r="D58" s="156" t="s">
        <v>4</v>
      </c>
      <c r="E58" s="155" t="s">
        <v>2</v>
      </c>
      <c r="F58" s="204" t="s">
        <v>3</v>
      </c>
      <c r="G58" s="155" t="s">
        <v>4</v>
      </c>
      <c r="I58" s="1"/>
    </row>
    <row r="59" spans="1:9" ht="12.75">
      <c r="A59" s="20"/>
      <c r="B59" s="196" t="str">
        <f>I11</f>
        <v>MONT-P-CHAMBORD 2</v>
      </c>
      <c r="C59" s="195">
        <v>16</v>
      </c>
      <c r="D59" s="195">
        <v>3</v>
      </c>
      <c r="E59" s="196" t="str">
        <f>I8</f>
        <v>MARCHENOIR</v>
      </c>
      <c r="F59" s="205">
        <v>8</v>
      </c>
      <c r="G59" s="195">
        <v>1</v>
      </c>
      <c r="I59" s="1"/>
    </row>
    <row r="60" spans="2:9" ht="12.75">
      <c r="B60" s="155" t="str">
        <f>I13</f>
        <v>OUCQUES 2</v>
      </c>
      <c r="C60" s="156">
        <v>20</v>
      </c>
      <c r="D60" s="156">
        <v>1</v>
      </c>
      <c r="E60" s="155" t="str">
        <f>I10</f>
        <v>MONTOIRE-S-LOIR</v>
      </c>
      <c r="F60" s="206">
        <v>4</v>
      </c>
      <c r="G60" s="156">
        <v>1</v>
      </c>
      <c r="I60" s="1"/>
    </row>
    <row r="61" spans="2:9" ht="12.75">
      <c r="B61" s="194" t="str">
        <f>I15</f>
        <v>SAVIGNY-S-BRAYE</v>
      </c>
      <c r="C61" s="195">
        <v>2</v>
      </c>
      <c r="D61" s="364">
        <v>1</v>
      </c>
      <c r="E61" s="196" t="str">
        <f>I9</f>
        <v>MER 1</v>
      </c>
      <c r="F61" s="205">
        <v>22</v>
      </c>
      <c r="G61" s="364">
        <v>3</v>
      </c>
      <c r="I61" s="1"/>
    </row>
    <row r="62" spans="2:9" ht="12.75">
      <c r="B62" s="348" t="str">
        <f>I16</f>
        <v>SELOMMES</v>
      </c>
      <c r="C62" s="349">
        <v>24</v>
      </c>
      <c r="D62" s="367">
        <v>3</v>
      </c>
      <c r="E62" s="348" t="str">
        <f>I7</f>
        <v>CHOUZY-S-CISSE 2</v>
      </c>
      <c r="F62" s="349">
        <v>0</v>
      </c>
      <c r="G62" s="367">
        <v>1</v>
      </c>
      <c r="I62" s="1"/>
    </row>
    <row r="63" spans="2:9" ht="12.75">
      <c r="B63" s="194" t="str">
        <f>I12</f>
        <v>NAVEIL 3</v>
      </c>
      <c r="C63" s="364">
        <v>10</v>
      </c>
      <c r="D63" s="364">
        <v>1</v>
      </c>
      <c r="E63" s="194" t="str">
        <f>I14</f>
        <v>ROMORANTIN 3</v>
      </c>
      <c r="F63" s="331">
        <v>14</v>
      </c>
      <c r="G63" s="105">
        <v>3</v>
      </c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07" t="s">
        <v>129</v>
      </c>
      <c r="C65" s="370"/>
      <c r="D65" s="352" t="s">
        <v>1</v>
      </c>
      <c r="E65" s="203" t="s">
        <v>226</v>
      </c>
      <c r="F65" s="375" t="s">
        <v>227</v>
      </c>
      <c r="G65" s="376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194" t="str">
        <f>I14</f>
        <v>ROMORANTIN 3</v>
      </c>
      <c r="C67" s="337"/>
      <c r="D67" s="337"/>
      <c r="E67" s="382" t="str">
        <f>I8</f>
        <v>MARCHENOIR</v>
      </c>
      <c r="F67" s="337"/>
      <c r="G67" s="337"/>
      <c r="I67" s="1"/>
    </row>
    <row r="68" spans="2:9" ht="12.75">
      <c r="B68" s="368" t="str">
        <f>I12</f>
        <v>NAVEIL 3</v>
      </c>
      <c r="C68" s="371"/>
      <c r="D68" s="371"/>
      <c r="E68" s="383" t="str">
        <f>I9</f>
        <v>MER 1</v>
      </c>
      <c r="F68" s="371"/>
      <c r="G68" s="371"/>
      <c r="I68" s="380"/>
    </row>
    <row r="69" spans="2:9" ht="12.75">
      <c r="B69" s="386" t="str">
        <f>I16</f>
        <v>SELOMMES</v>
      </c>
      <c r="C69" s="337"/>
      <c r="D69" s="337"/>
      <c r="E69" s="382" t="str">
        <f>I10</f>
        <v>MONTOIRE-S-LOIR</v>
      </c>
      <c r="F69" s="337"/>
      <c r="G69" s="337"/>
      <c r="I69" s="380"/>
    </row>
    <row r="70" spans="2:9" ht="12.75">
      <c r="B70" s="348" t="str">
        <f>I15</f>
        <v>SAVIGNY-S-BRAYE</v>
      </c>
      <c r="C70" s="372"/>
      <c r="D70" s="372"/>
      <c r="E70" s="378" t="str">
        <f>I7</f>
        <v>CHOUZY-S-CISSE 2</v>
      </c>
      <c r="F70" s="372"/>
      <c r="G70" s="372"/>
      <c r="I70" s="1"/>
    </row>
    <row r="71" spans="2:9" ht="12.75">
      <c r="B71" s="384" t="str">
        <f>I13</f>
        <v>OUCQUES 2</v>
      </c>
      <c r="C71" s="347"/>
      <c r="D71" s="347"/>
      <c r="E71" s="194" t="str">
        <f>I11</f>
        <v>MONT-P-CHAMBORD 2</v>
      </c>
      <c r="F71" s="347"/>
      <c r="G71" s="347"/>
      <c r="I71" s="1"/>
    </row>
    <row r="72" spans="1:11" ht="12.75">
      <c r="A72" s="33"/>
      <c r="B72" s="47"/>
      <c r="C72" s="47"/>
      <c r="D72" s="47"/>
      <c r="E72" s="47"/>
      <c r="F72" s="47"/>
      <c r="G72" s="47"/>
      <c r="H72" s="33"/>
      <c r="I72" s="1"/>
      <c r="K72" s="381"/>
    </row>
    <row r="73" spans="2:9" ht="12.75">
      <c r="B73" s="183" t="s">
        <v>130</v>
      </c>
      <c r="C73" s="52"/>
      <c r="D73" s="352" t="s">
        <v>1</v>
      </c>
      <c r="E73" s="203" t="s">
        <v>200</v>
      </c>
      <c r="F73" s="375" t="s">
        <v>201</v>
      </c>
      <c r="G73" s="377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13" ht="12.75">
      <c r="B75" s="194" t="str">
        <f>I9</f>
        <v>MER 1</v>
      </c>
      <c r="C75" s="334"/>
      <c r="D75" s="336"/>
      <c r="E75" s="194" t="str">
        <f>I16</f>
        <v>SELOMMES</v>
      </c>
      <c r="F75" s="337"/>
      <c r="G75" s="337"/>
      <c r="I75" s="1"/>
      <c r="M75" s="381"/>
    </row>
    <row r="76" spans="2:9" ht="12.75">
      <c r="B76" s="348" t="str">
        <f>I8</f>
        <v>MARCHENOIR</v>
      </c>
      <c r="C76" s="373"/>
      <c r="D76" s="373"/>
      <c r="E76" s="378" t="str">
        <f>I12</f>
        <v>NAVEIL 3</v>
      </c>
      <c r="F76" s="372"/>
      <c r="G76" s="372"/>
      <c r="I76" s="1"/>
    </row>
    <row r="77" spans="2:9" ht="12.75">
      <c r="B77" s="384" t="str">
        <f>I10</f>
        <v>MONTOIRE-S-LOIR</v>
      </c>
      <c r="C77" s="347"/>
      <c r="D77" s="347"/>
      <c r="E77" s="385" t="str">
        <f>I14</f>
        <v>ROMORANTIN 3</v>
      </c>
      <c r="F77" s="347"/>
      <c r="G77" s="347"/>
      <c r="I77" s="1"/>
    </row>
    <row r="78" spans="2:9" ht="12.75">
      <c r="B78" s="379" t="str">
        <f>I7</f>
        <v>CHOUZY-S-CISSE 2</v>
      </c>
      <c r="C78" s="372"/>
      <c r="D78" s="372"/>
      <c r="E78" s="378" t="str">
        <f>I13</f>
        <v>OUCQUES 2</v>
      </c>
      <c r="F78" s="372"/>
      <c r="G78" s="372"/>
      <c r="I78" s="1"/>
    </row>
    <row r="79" spans="2:9" ht="12.75">
      <c r="B79" s="384" t="str">
        <f>I11</f>
        <v>MONT-P-CHAMBORD 2</v>
      </c>
      <c r="C79" s="347"/>
      <c r="D79" s="347"/>
      <c r="E79" s="385" t="str">
        <f>I15</f>
        <v>SAVIGNY-S-BRAYE</v>
      </c>
      <c r="F79" s="347"/>
      <c r="G79" s="347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0"/>
      <c r="C84" s="40"/>
      <c r="D84" s="40"/>
      <c r="E84" s="40"/>
      <c r="F84" s="40"/>
      <c r="G84" s="40"/>
      <c r="I84" s="1"/>
    </row>
    <row r="85" spans="2:9" ht="12.75">
      <c r="B85" s="40"/>
      <c r="C85" s="40"/>
      <c r="D85" s="40"/>
      <c r="E85" s="40"/>
      <c r="F85" s="40"/>
      <c r="G85" s="40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40"/>
      <c r="C88" s="40"/>
      <c r="D88" s="40"/>
      <c r="E88" s="40"/>
      <c r="F88" s="40"/>
      <c r="G88" s="40"/>
      <c r="I88" s="1"/>
    </row>
    <row r="89" spans="2:9" ht="12.75">
      <c r="B89" s="4"/>
      <c r="C89" s="4"/>
      <c r="D89" s="4"/>
      <c r="E89" s="4"/>
      <c r="F89" s="4"/>
      <c r="G89" s="4"/>
      <c r="I89" s="1"/>
    </row>
    <row r="90" spans="2:9" ht="12.75">
      <c r="B90" s="37"/>
      <c r="C90" s="38"/>
      <c r="D90" s="37"/>
      <c r="E90" s="432"/>
      <c r="F90" s="432"/>
      <c r="G90" s="39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16" ht="12.75">
      <c r="B92" s="37"/>
      <c r="C92" s="37"/>
      <c r="D92" s="37"/>
      <c r="E92" s="37"/>
      <c r="F92" s="37"/>
      <c r="G92" s="37"/>
      <c r="I92" s="1"/>
      <c r="P92">
        <v>4</v>
      </c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8"/>
      <c r="D98" s="37"/>
      <c r="E98" s="432"/>
      <c r="F98" s="432"/>
      <c r="G98" s="432"/>
      <c r="I98" s="1"/>
    </row>
    <row r="99" spans="2:9" ht="12.75">
      <c r="B99" s="37"/>
      <c r="C99" s="37"/>
      <c r="D99" s="37"/>
      <c r="E99" s="37"/>
      <c r="F99" s="37"/>
      <c r="G99" s="37"/>
      <c r="I99" s="1"/>
    </row>
    <row r="100" spans="2:9" ht="12.75">
      <c r="B100" s="37"/>
      <c r="C100" s="37"/>
      <c r="D100" s="37"/>
      <c r="E100" s="37"/>
      <c r="F100" s="37"/>
      <c r="G100" s="37"/>
      <c r="I100" s="1"/>
    </row>
    <row r="101" spans="2:9" ht="12.75">
      <c r="B101" s="37"/>
      <c r="C101" s="37"/>
      <c r="D101" s="37"/>
      <c r="E101" s="37"/>
      <c r="F101" s="37"/>
      <c r="G101" s="37"/>
      <c r="I101" s="1"/>
    </row>
    <row r="102" spans="2:9" ht="12.75">
      <c r="B102" s="37"/>
      <c r="C102" s="37"/>
      <c r="D102" s="37"/>
      <c r="E102" s="37"/>
      <c r="F102" s="37"/>
      <c r="G102" s="37"/>
      <c r="I102" s="1"/>
    </row>
    <row r="103" spans="2:9" ht="12.75">
      <c r="B103" s="37"/>
      <c r="C103" s="37"/>
      <c r="D103" s="37"/>
      <c r="E103" s="37"/>
      <c r="F103" s="37"/>
      <c r="G103" s="37"/>
      <c r="I103" s="1"/>
    </row>
    <row r="104" spans="2:9" ht="12.75">
      <c r="B104" s="37"/>
      <c r="C104" s="37"/>
      <c r="D104" s="37"/>
      <c r="E104" s="37"/>
      <c r="F104" s="37"/>
      <c r="G104" s="37"/>
      <c r="I104" s="1"/>
    </row>
    <row r="105" spans="2:9" ht="12.75">
      <c r="B105" s="4"/>
      <c r="C105" s="4"/>
      <c r="D105" s="4"/>
      <c r="E105" s="4"/>
      <c r="F105" s="4"/>
      <c r="G105" s="4"/>
      <c r="I105" s="1"/>
    </row>
    <row r="106" spans="2:9" ht="12.75">
      <c r="B106" s="4"/>
      <c r="C106" s="4"/>
      <c r="D106" s="4"/>
      <c r="E106" s="4"/>
      <c r="F106" s="4"/>
      <c r="G106" s="4"/>
      <c r="I106" s="1"/>
    </row>
    <row r="107" spans="2:9" ht="12.75">
      <c r="B107" s="4"/>
      <c r="C107" s="4"/>
      <c r="D107" s="4"/>
      <c r="E107" s="4"/>
      <c r="F107" s="4"/>
      <c r="G107" s="4"/>
      <c r="I107" s="1"/>
    </row>
  </sheetData>
  <sheetProtection/>
  <mergeCells count="6">
    <mergeCell ref="B1:G1"/>
    <mergeCell ref="I5:J5"/>
    <mergeCell ref="E12:F12"/>
    <mergeCell ref="E98:G98"/>
    <mergeCell ref="E21:F21"/>
    <mergeCell ref="E90:F9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2"/>
  <sheetViews>
    <sheetView zoomScalePageLayoutView="0" workbookViewId="0" topLeftCell="A1">
      <selection activeCell="V15" sqref="V15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8.57421875" style="0" customWidth="1"/>
    <col min="4" max="4" width="7.57421875" style="0" customWidth="1"/>
    <col min="5" max="5" width="20.57421875" style="0" customWidth="1"/>
    <col min="6" max="6" width="14.421875" style="0" customWidth="1"/>
    <col min="7" max="7" width="7.28125" style="0" customWidth="1"/>
    <col min="8" max="8" width="8.28125" style="0" customWidth="1"/>
    <col min="9" max="9" width="20.42187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00" t="s">
        <v>144</v>
      </c>
      <c r="C2" s="430"/>
      <c r="D2" s="430"/>
      <c r="E2" s="430"/>
      <c r="F2" s="430"/>
      <c r="G2" s="431"/>
      <c r="I2" s="1"/>
    </row>
    <row r="3" spans="2:15" ht="12.75">
      <c r="B3" s="4"/>
      <c r="C3" s="4"/>
      <c r="D3" s="4"/>
      <c r="E3" s="4"/>
      <c r="F3" s="4"/>
      <c r="G3" s="4"/>
      <c r="I3" s="1"/>
      <c r="O3" s="1"/>
    </row>
    <row r="4" spans="2:9" ht="12.75">
      <c r="B4" s="352" t="s">
        <v>122</v>
      </c>
      <c r="C4" s="67"/>
      <c r="D4" s="68" t="s">
        <v>1</v>
      </c>
      <c r="E4" s="354" t="s">
        <v>233</v>
      </c>
      <c r="F4" s="130"/>
      <c r="G4" s="111"/>
      <c r="I4" s="1"/>
    </row>
    <row r="5" spans="2:21" ht="12.75"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452" t="s">
        <v>181</v>
      </c>
      <c r="J5" s="452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1" t="s">
        <v>74</v>
      </c>
      <c r="S5" s="139" t="s">
        <v>73</v>
      </c>
      <c r="T5" s="139" t="s">
        <v>31</v>
      </c>
      <c r="U5" s="15"/>
    </row>
    <row r="6" spans="2:20" ht="12.75">
      <c r="B6" s="51" t="str">
        <f>I7</f>
        <v>GIEVRES</v>
      </c>
      <c r="C6" s="105">
        <v>14</v>
      </c>
      <c r="D6" s="105">
        <v>3</v>
      </c>
      <c r="E6" s="51" t="str">
        <f>I8</f>
        <v>MER 2</v>
      </c>
      <c r="F6" s="105">
        <v>10</v>
      </c>
      <c r="G6" s="105">
        <v>1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136"/>
      <c r="S6" s="136"/>
      <c r="T6" s="136"/>
    </row>
    <row r="7" spans="2:20" ht="12.75">
      <c r="B7" s="227" t="str">
        <f>I9</f>
        <v>MONT-P-CHAMBORD 3</v>
      </c>
      <c r="C7" s="124">
        <v>16</v>
      </c>
      <c r="D7" s="124">
        <v>3</v>
      </c>
      <c r="E7" s="227" t="str">
        <f>I10</f>
        <v>PRUNIERS 2</v>
      </c>
      <c r="F7" s="124">
        <v>8</v>
      </c>
      <c r="G7" s="124">
        <v>1</v>
      </c>
      <c r="I7" s="207" t="s">
        <v>55</v>
      </c>
      <c r="J7" s="3">
        <f>D6+G18+G26+D32+D41+D53+G70+D78</f>
        <v>11</v>
      </c>
      <c r="K7" s="66">
        <v>6</v>
      </c>
      <c r="L7" s="72">
        <v>2</v>
      </c>
      <c r="M7" s="87">
        <v>1</v>
      </c>
      <c r="N7" s="73">
        <v>3</v>
      </c>
      <c r="O7" s="3">
        <f>C6+F18+F26+C32+C41+C53+F70+C78</f>
        <v>68</v>
      </c>
      <c r="P7" s="3">
        <f>F6+C18+C26+F32+F41+F53+C70+F78</f>
        <v>76</v>
      </c>
      <c r="Q7" s="43">
        <f aca="true" t="shared" si="0" ref="Q7:Q15">O7-P7</f>
        <v>-8</v>
      </c>
      <c r="R7" s="3">
        <f aca="true" t="shared" si="1" ref="R7:R15">O7+P7</f>
        <v>144</v>
      </c>
      <c r="S7" s="2"/>
      <c r="T7" s="2"/>
    </row>
    <row r="8" spans="2:20" ht="12.75">
      <c r="B8" s="312" t="str">
        <f>I11</f>
        <v>ROMORANTIN 4</v>
      </c>
      <c r="C8" s="105">
        <v>0</v>
      </c>
      <c r="D8" s="105">
        <v>1</v>
      </c>
      <c r="E8" s="312" t="str">
        <f>I12</f>
        <v>SALBRIS 4</v>
      </c>
      <c r="F8" s="105">
        <v>24</v>
      </c>
      <c r="G8" s="105">
        <v>3</v>
      </c>
      <c r="I8" s="207" t="s">
        <v>210</v>
      </c>
      <c r="J8" s="3">
        <f>G6+D16+D24+G33+D42+G59+G67+D76</f>
        <v>12</v>
      </c>
      <c r="K8" s="74">
        <v>6</v>
      </c>
      <c r="L8" s="72">
        <v>3</v>
      </c>
      <c r="M8" s="66"/>
      <c r="N8" s="66">
        <v>3</v>
      </c>
      <c r="O8" s="3">
        <f>F6+C16+C24+F33+C42+F59+F67+C76</f>
        <v>76</v>
      </c>
      <c r="P8" s="3">
        <f>C6+F16+F24+C33+F42+C59+C67+F76</f>
        <v>68</v>
      </c>
      <c r="Q8" s="43">
        <f t="shared" si="0"/>
        <v>8</v>
      </c>
      <c r="R8" s="3">
        <f t="shared" si="1"/>
        <v>144</v>
      </c>
      <c r="S8" s="2"/>
      <c r="T8" s="2"/>
    </row>
    <row r="9" spans="2:20" ht="12.75">
      <c r="B9" s="227" t="str">
        <f>I13</f>
        <v>SELLES-S-CHER 3</v>
      </c>
      <c r="C9" s="124">
        <v>4</v>
      </c>
      <c r="D9" s="124">
        <v>1</v>
      </c>
      <c r="E9" s="227" t="str">
        <f>I14</f>
        <v>ST AIGNAN-S-CHER </v>
      </c>
      <c r="F9" s="124">
        <v>20</v>
      </c>
      <c r="G9" s="124">
        <v>3</v>
      </c>
      <c r="I9" s="207" t="s">
        <v>193</v>
      </c>
      <c r="J9" s="3">
        <f>D7+D15+D23+G32+G42+D50+G61+G68</f>
        <v>15</v>
      </c>
      <c r="K9" s="66">
        <v>7</v>
      </c>
      <c r="L9" s="72">
        <v>2</v>
      </c>
      <c r="M9" s="75">
        <v>4</v>
      </c>
      <c r="N9" s="66">
        <v>1</v>
      </c>
      <c r="O9" s="3">
        <f>C7+C15+C23+F32+F42+C50+F61+F68</f>
        <v>82</v>
      </c>
      <c r="P9" s="3">
        <f>F7+F15+F23+C32+C42+F50+C61+C68</f>
        <v>86</v>
      </c>
      <c r="Q9" s="43">
        <f t="shared" si="0"/>
        <v>-4</v>
      </c>
      <c r="R9" s="3">
        <f t="shared" si="1"/>
        <v>168</v>
      </c>
      <c r="S9" s="2"/>
      <c r="T9" s="2"/>
    </row>
    <row r="10" spans="2:20" ht="12.75">
      <c r="B10" s="312" t="str">
        <f>I15</f>
        <v>VILLEFRANCHE</v>
      </c>
      <c r="C10" s="105"/>
      <c r="D10" s="105"/>
      <c r="E10" s="312" t="s">
        <v>42</v>
      </c>
      <c r="F10" s="331"/>
      <c r="G10" s="105"/>
      <c r="I10" s="207" t="s">
        <v>47</v>
      </c>
      <c r="J10" s="3">
        <f>G7+D17+D25+D33+G41+D52+G60+D77</f>
        <v>13</v>
      </c>
      <c r="K10" s="66">
        <v>7</v>
      </c>
      <c r="L10" s="72">
        <v>3</v>
      </c>
      <c r="M10" s="75"/>
      <c r="N10" s="73">
        <v>4</v>
      </c>
      <c r="O10" s="3">
        <f>F7+C17+C25+C33+F41+C52+F60+C77</f>
        <v>80</v>
      </c>
      <c r="P10" s="3">
        <f>C7+F17+F25+F33+C41+F52+C60+F77</f>
        <v>88</v>
      </c>
      <c r="Q10" s="43">
        <f t="shared" si="0"/>
        <v>-8</v>
      </c>
      <c r="R10" s="3">
        <f t="shared" si="1"/>
        <v>168</v>
      </c>
      <c r="S10" s="2"/>
      <c r="T10" s="2"/>
    </row>
    <row r="11" spans="2:20" ht="12.75">
      <c r="B11" s="125"/>
      <c r="C11" s="126"/>
      <c r="D11" s="126"/>
      <c r="E11" s="229"/>
      <c r="F11" s="126"/>
      <c r="G11" s="127"/>
      <c r="I11" s="207" t="s">
        <v>64</v>
      </c>
      <c r="J11" s="3">
        <f>D8+G15+G25+D34+D45+G53+D59+G69+D75</f>
        <v>11</v>
      </c>
      <c r="K11" s="66">
        <v>6</v>
      </c>
      <c r="L11" s="72">
        <v>2</v>
      </c>
      <c r="M11" s="75">
        <v>1</v>
      </c>
      <c r="N11" s="73">
        <v>3</v>
      </c>
      <c r="O11" s="3">
        <f>C8+F15+F25+C34+F53+C59+F69+C75</f>
        <v>60</v>
      </c>
      <c r="P11" s="3">
        <f>F8+C15+C25+F34+C53+F59+C69+F75</f>
        <v>84</v>
      </c>
      <c r="Q11" s="43">
        <f t="shared" si="0"/>
        <v>-24</v>
      </c>
      <c r="R11" s="3">
        <f t="shared" si="1"/>
        <v>144</v>
      </c>
      <c r="S11" s="2"/>
      <c r="T11" s="2"/>
    </row>
    <row r="12" spans="2:20" ht="12.75">
      <c r="B12" s="352" t="s">
        <v>131</v>
      </c>
      <c r="C12" s="67"/>
      <c r="D12" s="68" t="s">
        <v>1</v>
      </c>
      <c r="E12" s="453" t="s">
        <v>266</v>
      </c>
      <c r="F12" s="454"/>
      <c r="G12" s="110"/>
      <c r="I12" s="207" t="s">
        <v>211</v>
      </c>
      <c r="J12" s="3">
        <f>G8+D18+G35+D43+G52+D62+D68+G76</f>
        <v>18</v>
      </c>
      <c r="K12" s="66">
        <v>6</v>
      </c>
      <c r="L12" s="72">
        <v>6</v>
      </c>
      <c r="M12" s="66"/>
      <c r="N12" s="72"/>
      <c r="O12" s="3">
        <f>F8+C18+F35+C43+F52+C62+C68+F76</f>
        <v>122</v>
      </c>
      <c r="P12" s="3">
        <f>C8+F18+C35+F43+C52+F62+F68+C76</f>
        <v>22</v>
      </c>
      <c r="Q12" s="43">
        <f t="shared" si="0"/>
        <v>100</v>
      </c>
      <c r="R12" s="3">
        <f t="shared" si="1"/>
        <v>144</v>
      </c>
      <c r="S12" s="2"/>
      <c r="T12" s="2"/>
    </row>
    <row r="13" spans="2:20" ht="12.75">
      <c r="B13" s="227"/>
      <c r="C13" s="228"/>
      <c r="D13" s="124"/>
      <c r="E13" s="125"/>
      <c r="F13" s="229"/>
      <c r="G13" s="127"/>
      <c r="I13" s="207" t="s">
        <v>81</v>
      </c>
      <c r="J13" s="3">
        <f>D9+G16+G23+G43+G51+D60+D69+G78</f>
        <v>11</v>
      </c>
      <c r="K13" s="66">
        <v>6</v>
      </c>
      <c r="L13" s="66">
        <v>2</v>
      </c>
      <c r="M13" s="66">
        <v>1</v>
      </c>
      <c r="N13" s="66">
        <v>3</v>
      </c>
      <c r="O13" s="3">
        <f>C9+F16+F23+F43+F51+C60+C69+F78</f>
        <v>62</v>
      </c>
      <c r="P13" s="3">
        <f>F9+C16+C23+C43+C51+F60+F69+C78</f>
        <v>82</v>
      </c>
      <c r="Q13" s="43">
        <f t="shared" si="0"/>
        <v>-20</v>
      </c>
      <c r="R13" s="3">
        <f t="shared" si="1"/>
        <v>144</v>
      </c>
      <c r="S13" s="2"/>
      <c r="T13" s="2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207" t="s">
        <v>212</v>
      </c>
      <c r="J14" s="3">
        <f>G9+D26+G34+D44+G50+G62+D67+G77</f>
        <v>15</v>
      </c>
      <c r="K14" s="66">
        <v>6</v>
      </c>
      <c r="L14" s="66">
        <v>4</v>
      </c>
      <c r="M14" s="87">
        <v>1</v>
      </c>
      <c r="N14" s="66">
        <v>1</v>
      </c>
      <c r="O14" s="3">
        <f>F9+C26+F34+C44+F50+F62+C67+F77</f>
        <v>84</v>
      </c>
      <c r="P14" s="3">
        <f>C9+F26+C34+F44+C50+C62+F67+C77</f>
        <v>60</v>
      </c>
      <c r="Q14" s="43">
        <f t="shared" si="0"/>
        <v>24</v>
      </c>
      <c r="R14" s="3">
        <f t="shared" si="1"/>
        <v>144</v>
      </c>
      <c r="S14" s="2"/>
      <c r="T14" s="2"/>
    </row>
    <row r="15" spans="2:20" ht="12.75">
      <c r="B15" s="312" t="str">
        <f>I9</f>
        <v>MONT-P-CHAMBORD 3</v>
      </c>
      <c r="C15" s="105">
        <v>12</v>
      </c>
      <c r="D15" s="105">
        <v>2</v>
      </c>
      <c r="E15" s="312" t="str">
        <f>I11</f>
        <v>ROMORANTIN 4</v>
      </c>
      <c r="F15" s="105">
        <v>12</v>
      </c>
      <c r="G15" s="105">
        <v>2</v>
      </c>
      <c r="I15" s="207" t="s">
        <v>80</v>
      </c>
      <c r="J15" s="3">
        <f>G17+G24+D35+G44+D51+D61+D70+G75</f>
        <v>6</v>
      </c>
      <c r="K15" s="66">
        <v>6</v>
      </c>
      <c r="L15" s="75"/>
      <c r="M15" s="75"/>
      <c r="N15" s="75">
        <v>6</v>
      </c>
      <c r="O15" s="3">
        <f>F17+F24+C35+F44+C51+C61+C70+F75</f>
        <v>38</v>
      </c>
      <c r="P15" s="3">
        <f>C17+C24+F35+C44+F51+F61+F70+C75</f>
        <v>106</v>
      </c>
      <c r="Q15" s="43">
        <f t="shared" si="0"/>
        <v>-68</v>
      </c>
      <c r="R15" s="3">
        <f t="shared" si="1"/>
        <v>144</v>
      </c>
      <c r="S15" s="2"/>
      <c r="T15" s="2"/>
    </row>
    <row r="16" spans="2:21" ht="12.75">
      <c r="B16" s="123" t="str">
        <f>I8</f>
        <v>MER 2</v>
      </c>
      <c r="C16" s="124">
        <v>8</v>
      </c>
      <c r="D16" s="124">
        <v>1</v>
      </c>
      <c r="E16" s="227" t="str">
        <f>I13</f>
        <v>SELLES-S-CHER 3</v>
      </c>
      <c r="F16" s="124">
        <v>16</v>
      </c>
      <c r="G16" s="124">
        <v>3</v>
      </c>
      <c r="I16" s="357"/>
      <c r="J16" s="41"/>
      <c r="K16" s="77"/>
      <c r="L16" s="77"/>
      <c r="M16" s="77"/>
      <c r="N16" s="66"/>
      <c r="O16" s="208"/>
      <c r="P16" s="41"/>
      <c r="Q16" s="3"/>
      <c r="R16" s="3"/>
      <c r="S16" s="17"/>
      <c r="T16" s="16"/>
      <c r="U16" s="15"/>
    </row>
    <row r="17" spans="2:20" ht="12.75">
      <c r="B17" s="312" t="str">
        <f>I10</f>
        <v>PRUNIERS 2</v>
      </c>
      <c r="C17" s="105">
        <v>24</v>
      </c>
      <c r="D17" s="105">
        <v>3</v>
      </c>
      <c r="E17" s="312" t="str">
        <f>I15</f>
        <v>VILLEFRANCHE</v>
      </c>
      <c r="F17" s="105">
        <v>0</v>
      </c>
      <c r="G17" s="105">
        <v>1</v>
      </c>
      <c r="I17" s="1"/>
      <c r="K17" s="17"/>
      <c r="L17" s="17"/>
      <c r="M17" s="17"/>
      <c r="N17" s="17"/>
      <c r="O17" s="17"/>
      <c r="P17" s="102"/>
      <c r="Q17" s="17"/>
      <c r="R17" s="17"/>
      <c r="S17" s="17"/>
      <c r="T17" s="17"/>
    </row>
    <row r="18" spans="2:19" ht="12.75">
      <c r="B18" s="227" t="str">
        <f>I12</f>
        <v>SALBRIS 4</v>
      </c>
      <c r="C18" s="124">
        <v>16</v>
      </c>
      <c r="D18" s="124">
        <v>3</v>
      </c>
      <c r="E18" s="123" t="str">
        <f>I7</f>
        <v>GIEVRES</v>
      </c>
      <c r="F18" s="124">
        <v>8</v>
      </c>
      <c r="G18" s="124">
        <v>1</v>
      </c>
      <c r="I18" s="1"/>
      <c r="S18" s="33"/>
    </row>
    <row r="19" spans="2:18" ht="12.75">
      <c r="B19" s="393" t="str">
        <f>I14</f>
        <v>ST AIGNAN-S-CHER </v>
      </c>
      <c r="C19" s="105"/>
      <c r="D19" s="331"/>
      <c r="E19" s="312" t="s">
        <v>42</v>
      </c>
      <c r="F19" s="105"/>
      <c r="G19" s="105"/>
      <c r="I19" s="253" t="s">
        <v>102</v>
      </c>
      <c r="J19" s="141" t="s">
        <v>4</v>
      </c>
      <c r="K19" s="141" t="s">
        <v>28</v>
      </c>
      <c r="L19" s="141" t="s">
        <v>29</v>
      </c>
      <c r="M19" s="141" t="s">
        <v>30</v>
      </c>
      <c r="N19" s="141" t="s">
        <v>31</v>
      </c>
      <c r="O19" s="141" t="s">
        <v>32</v>
      </c>
      <c r="P19" s="251" t="s">
        <v>101</v>
      </c>
      <c r="Q19" s="251" t="s">
        <v>34</v>
      </c>
      <c r="R19" s="250" t="s">
        <v>74</v>
      </c>
    </row>
    <row r="20" spans="2:18" ht="12.75">
      <c r="B20" s="49"/>
      <c r="C20" s="98"/>
      <c r="D20" s="98"/>
      <c r="E20" s="48"/>
      <c r="F20" s="98"/>
      <c r="G20" s="108"/>
      <c r="I20" s="3" t="s">
        <v>211</v>
      </c>
      <c r="J20" s="3">
        <v>18</v>
      </c>
      <c r="K20" s="3">
        <v>6</v>
      </c>
      <c r="L20" s="3">
        <v>6</v>
      </c>
      <c r="M20" s="3"/>
      <c r="N20" s="3"/>
      <c r="O20" s="3">
        <v>122</v>
      </c>
      <c r="P20" s="3">
        <v>22</v>
      </c>
      <c r="Q20" s="3">
        <v>100</v>
      </c>
      <c r="R20" s="209">
        <v>144</v>
      </c>
    </row>
    <row r="21" spans="2:18" ht="12.75">
      <c r="B21" s="352" t="s">
        <v>124</v>
      </c>
      <c r="C21" s="67"/>
      <c r="D21" s="68" t="s">
        <v>1</v>
      </c>
      <c r="E21" s="427" t="s">
        <v>265</v>
      </c>
      <c r="F21" s="428"/>
      <c r="G21" s="110" t="s">
        <v>263</v>
      </c>
      <c r="I21" s="3" t="s">
        <v>212</v>
      </c>
      <c r="J21" s="3">
        <v>15</v>
      </c>
      <c r="K21" s="3">
        <v>6</v>
      </c>
      <c r="L21" s="3">
        <v>4</v>
      </c>
      <c r="M21" s="3">
        <v>1</v>
      </c>
      <c r="N21" s="3">
        <v>1</v>
      </c>
      <c r="O21" s="3">
        <v>84</v>
      </c>
      <c r="P21" s="3">
        <v>60</v>
      </c>
      <c r="Q21" s="3">
        <v>24</v>
      </c>
      <c r="R21" s="209">
        <v>144</v>
      </c>
    </row>
    <row r="22" spans="2:18" ht="12.75">
      <c r="B22" s="5" t="s">
        <v>2</v>
      </c>
      <c r="C22" s="70" t="s">
        <v>3</v>
      </c>
      <c r="D22" s="70" t="s">
        <v>4</v>
      </c>
      <c r="E22" s="5" t="s">
        <v>2</v>
      </c>
      <c r="F22" s="5" t="s">
        <v>3</v>
      </c>
      <c r="G22" s="5" t="s">
        <v>4</v>
      </c>
      <c r="I22" s="3" t="s">
        <v>193</v>
      </c>
      <c r="J22" s="3">
        <v>15</v>
      </c>
      <c r="K22" s="3">
        <v>7</v>
      </c>
      <c r="L22" s="3">
        <v>2</v>
      </c>
      <c r="M22" s="3">
        <v>4</v>
      </c>
      <c r="N22" s="3">
        <v>1</v>
      </c>
      <c r="O22" s="3">
        <v>82</v>
      </c>
      <c r="P22" s="3">
        <v>86</v>
      </c>
      <c r="Q22" s="3">
        <v>-4</v>
      </c>
      <c r="R22" s="209">
        <v>168</v>
      </c>
    </row>
    <row r="23" spans="2:18" ht="12.75">
      <c r="B23" s="312" t="str">
        <f>I9</f>
        <v>MONT-P-CHAMBORD 3</v>
      </c>
      <c r="C23" s="105">
        <v>12</v>
      </c>
      <c r="D23" s="105">
        <v>2</v>
      </c>
      <c r="E23" s="312" t="str">
        <f>I13</f>
        <v>SELLES-S-CHER 3</v>
      </c>
      <c r="F23" s="105">
        <v>12</v>
      </c>
      <c r="G23" s="105">
        <v>2</v>
      </c>
      <c r="I23" s="3" t="s">
        <v>47</v>
      </c>
      <c r="J23" s="3">
        <v>13</v>
      </c>
      <c r="K23" s="3">
        <v>7</v>
      </c>
      <c r="L23" s="3">
        <v>3</v>
      </c>
      <c r="M23" s="3"/>
      <c r="N23" s="3">
        <v>4</v>
      </c>
      <c r="O23" s="3">
        <v>80</v>
      </c>
      <c r="P23" s="3">
        <v>88</v>
      </c>
      <c r="Q23" s="3">
        <v>-8</v>
      </c>
      <c r="R23" s="209">
        <v>168</v>
      </c>
    </row>
    <row r="24" spans="2:18" ht="12.75">
      <c r="B24" s="123" t="str">
        <f>I8</f>
        <v>MER 2</v>
      </c>
      <c r="C24" s="124">
        <v>14</v>
      </c>
      <c r="D24" s="124">
        <v>3</v>
      </c>
      <c r="E24" s="227" t="str">
        <f>I15</f>
        <v>VILLEFRANCHE</v>
      </c>
      <c r="F24" s="124">
        <v>10</v>
      </c>
      <c r="G24" s="124">
        <v>1</v>
      </c>
      <c r="I24" s="3" t="s">
        <v>210</v>
      </c>
      <c r="J24" s="3">
        <v>12</v>
      </c>
      <c r="K24" s="3">
        <v>6</v>
      </c>
      <c r="L24" s="3">
        <v>3</v>
      </c>
      <c r="M24" s="3"/>
      <c r="N24" s="3">
        <v>3</v>
      </c>
      <c r="O24" s="3">
        <v>76</v>
      </c>
      <c r="P24" s="3">
        <v>68</v>
      </c>
      <c r="Q24" s="3">
        <v>8</v>
      </c>
      <c r="R24" s="209">
        <v>144</v>
      </c>
    </row>
    <row r="25" spans="2:22" ht="12.75">
      <c r="B25" s="312" t="str">
        <f>I10</f>
        <v>PRUNIERS 2</v>
      </c>
      <c r="C25" s="105">
        <v>8</v>
      </c>
      <c r="D25" s="105">
        <v>1</v>
      </c>
      <c r="E25" s="312" t="str">
        <f>I11</f>
        <v>ROMORANTIN 4</v>
      </c>
      <c r="F25" s="105">
        <v>16</v>
      </c>
      <c r="G25" s="105">
        <v>3</v>
      </c>
      <c r="I25" s="3" t="s">
        <v>55</v>
      </c>
      <c r="J25" s="3">
        <v>11</v>
      </c>
      <c r="K25" s="3">
        <v>6</v>
      </c>
      <c r="L25" s="3">
        <v>2</v>
      </c>
      <c r="M25" s="3">
        <v>1</v>
      </c>
      <c r="N25" s="3">
        <v>3</v>
      </c>
      <c r="O25" s="3">
        <v>68</v>
      </c>
      <c r="P25" s="3">
        <v>76</v>
      </c>
      <c r="Q25" s="3">
        <v>-8</v>
      </c>
      <c r="R25" s="209">
        <v>144</v>
      </c>
      <c r="V25" s="213"/>
    </row>
    <row r="26" spans="2:18" ht="12.75">
      <c r="B26" s="227" t="str">
        <f>I14</f>
        <v>ST AIGNAN-S-CHER </v>
      </c>
      <c r="C26" s="124">
        <v>14</v>
      </c>
      <c r="D26" s="124">
        <v>3</v>
      </c>
      <c r="E26" s="227" t="str">
        <f>I7</f>
        <v>GIEVRES</v>
      </c>
      <c r="F26" s="124">
        <v>10</v>
      </c>
      <c r="G26" s="124">
        <v>1</v>
      </c>
      <c r="I26" s="3" t="s">
        <v>81</v>
      </c>
      <c r="J26" s="3">
        <v>11</v>
      </c>
      <c r="K26" s="3">
        <v>6</v>
      </c>
      <c r="L26" s="3">
        <v>2</v>
      </c>
      <c r="M26" s="3">
        <v>1</v>
      </c>
      <c r="N26" s="3">
        <v>3</v>
      </c>
      <c r="O26" s="3">
        <v>62</v>
      </c>
      <c r="P26" s="3">
        <v>82</v>
      </c>
      <c r="Q26" s="3">
        <v>-20</v>
      </c>
      <c r="R26" s="209">
        <v>144</v>
      </c>
    </row>
    <row r="27" spans="2:18" ht="12.75">
      <c r="B27" s="312" t="str">
        <f>I12</f>
        <v>SALBRIS 4</v>
      </c>
      <c r="C27" s="105"/>
      <c r="D27" s="105"/>
      <c r="E27" s="312" t="s">
        <v>42</v>
      </c>
      <c r="F27" s="105"/>
      <c r="G27" s="105"/>
      <c r="I27" s="43" t="s">
        <v>64</v>
      </c>
      <c r="J27" s="43">
        <v>11</v>
      </c>
      <c r="K27" s="43">
        <v>6</v>
      </c>
      <c r="L27" s="43">
        <v>2</v>
      </c>
      <c r="M27" s="43">
        <v>1</v>
      </c>
      <c r="N27" s="43">
        <v>3</v>
      </c>
      <c r="O27" s="43">
        <v>60</v>
      </c>
      <c r="P27" s="43">
        <v>84</v>
      </c>
      <c r="Q27" s="43">
        <v>-24</v>
      </c>
      <c r="R27" s="46">
        <v>144</v>
      </c>
    </row>
    <row r="28" spans="2:19" ht="12.75">
      <c r="B28" s="4"/>
      <c r="C28" s="69"/>
      <c r="D28" s="69"/>
      <c r="E28" s="344"/>
      <c r="F28" s="4"/>
      <c r="G28" s="4"/>
      <c r="I28" s="3" t="s">
        <v>80</v>
      </c>
      <c r="J28" s="1">
        <v>6</v>
      </c>
      <c r="K28" s="41">
        <v>6</v>
      </c>
      <c r="L28" s="3"/>
      <c r="M28" s="41"/>
      <c r="N28" s="3">
        <v>6</v>
      </c>
      <c r="O28" s="41">
        <v>38</v>
      </c>
      <c r="P28" s="3">
        <v>106</v>
      </c>
      <c r="Q28" s="3">
        <v>-68</v>
      </c>
      <c r="R28" s="41">
        <v>144</v>
      </c>
      <c r="S28" s="15"/>
    </row>
    <row r="29" spans="2:18" ht="12.75">
      <c r="B29" s="352" t="s">
        <v>134</v>
      </c>
      <c r="C29" s="67"/>
      <c r="D29" s="68" t="s">
        <v>1</v>
      </c>
      <c r="E29" s="354" t="s">
        <v>232</v>
      </c>
      <c r="F29" s="130"/>
      <c r="G29" s="110"/>
      <c r="I29" s="41"/>
      <c r="J29" s="16"/>
      <c r="K29" s="22"/>
      <c r="L29" s="2"/>
      <c r="M29" s="18"/>
      <c r="N29" s="2"/>
      <c r="O29" s="22"/>
      <c r="P29" s="18"/>
      <c r="Q29" s="2"/>
      <c r="R29" s="2"/>
    </row>
    <row r="30" spans="2:10" ht="12.75">
      <c r="B30" s="4"/>
      <c r="C30" s="69"/>
      <c r="D30" s="69"/>
      <c r="E30" s="4"/>
      <c r="F30" s="4"/>
      <c r="G30" s="4"/>
      <c r="I30" s="1"/>
      <c r="J30" s="17"/>
    </row>
    <row r="31" spans="2:9" ht="12.75">
      <c r="B31" s="5" t="s">
        <v>2</v>
      </c>
      <c r="C31" s="70" t="s">
        <v>3</v>
      </c>
      <c r="D31" s="70" t="s">
        <v>4</v>
      </c>
      <c r="E31" s="5" t="s">
        <v>2</v>
      </c>
      <c r="F31" s="5" t="s">
        <v>3</v>
      </c>
      <c r="G31" s="5" t="s">
        <v>4</v>
      </c>
      <c r="I31" s="1"/>
    </row>
    <row r="32" spans="2:9" ht="12.75">
      <c r="B32" s="61" t="str">
        <f>I7</f>
        <v>GIEVRES</v>
      </c>
      <c r="C32" s="71">
        <v>12</v>
      </c>
      <c r="D32" s="71">
        <v>2</v>
      </c>
      <c r="E32" s="61" t="str">
        <f>I9</f>
        <v>MONT-P-CHAMBORD 3</v>
      </c>
      <c r="F32" s="71">
        <v>12</v>
      </c>
      <c r="G32" s="71">
        <v>2</v>
      </c>
      <c r="I32" s="1"/>
    </row>
    <row r="33" spans="2:9" ht="12.75">
      <c r="B33" s="60" t="str">
        <f>I10</f>
        <v>PRUNIERS 2</v>
      </c>
      <c r="C33" s="70">
        <v>8</v>
      </c>
      <c r="D33" s="70">
        <v>1</v>
      </c>
      <c r="E33" s="5" t="str">
        <f>I8</f>
        <v>MER 2</v>
      </c>
      <c r="F33" s="70">
        <v>16</v>
      </c>
      <c r="G33" s="70">
        <v>3</v>
      </c>
      <c r="I33" s="1"/>
    </row>
    <row r="34" spans="2:9" ht="12.75">
      <c r="B34" s="61" t="str">
        <f>I11</f>
        <v>ROMORANTIN 4</v>
      </c>
      <c r="C34" s="71">
        <v>6</v>
      </c>
      <c r="D34" s="71">
        <v>1</v>
      </c>
      <c r="E34" s="61" t="str">
        <f>I14</f>
        <v>ST AIGNAN-S-CHER </v>
      </c>
      <c r="F34" s="71">
        <v>18</v>
      </c>
      <c r="G34" s="71">
        <v>3</v>
      </c>
      <c r="I34" s="1"/>
    </row>
    <row r="35" spans="2:9" ht="12.75">
      <c r="B35" s="227" t="str">
        <f>I15</f>
        <v>VILLEFRANCHE</v>
      </c>
      <c r="C35" s="124">
        <v>4</v>
      </c>
      <c r="D35" s="124">
        <v>1</v>
      </c>
      <c r="E35" s="227" t="str">
        <f>I12</f>
        <v>SALBRIS 4</v>
      </c>
      <c r="F35" s="124">
        <v>20</v>
      </c>
      <c r="G35" s="124">
        <v>3</v>
      </c>
      <c r="I35" s="1"/>
    </row>
    <row r="36" spans="2:9" ht="12.75">
      <c r="B36" s="312" t="str">
        <f>I13</f>
        <v>SELLES-S-CHER 3</v>
      </c>
      <c r="C36" s="105"/>
      <c r="D36" s="105"/>
      <c r="E36" s="312" t="s">
        <v>42</v>
      </c>
      <c r="F36" s="105"/>
      <c r="G36" s="105"/>
      <c r="I36" s="1"/>
    </row>
    <row r="37" spans="2:9" ht="12.75">
      <c r="B37" s="49"/>
      <c r="C37" s="98"/>
      <c r="D37" s="98"/>
      <c r="E37" s="48"/>
      <c r="F37" s="98"/>
      <c r="G37" s="108"/>
      <c r="I37" s="1"/>
    </row>
    <row r="38" spans="2:9" ht="12.75">
      <c r="B38" s="352" t="s">
        <v>135</v>
      </c>
      <c r="C38" s="67"/>
      <c r="D38" s="68" t="s">
        <v>1</v>
      </c>
      <c r="E38" s="354" t="s">
        <v>231</v>
      </c>
      <c r="F38" s="130"/>
      <c r="G38" s="110"/>
      <c r="I38" s="1"/>
    </row>
    <row r="39" spans="2:9" ht="12.75">
      <c r="B39" s="4"/>
      <c r="C39" s="69"/>
      <c r="D39" s="69"/>
      <c r="E39" s="4"/>
      <c r="F39" s="4"/>
      <c r="G39" s="4"/>
      <c r="I39" s="1"/>
    </row>
    <row r="40" spans="2:9" ht="12.75">
      <c r="B40" s="5" t="s">
        <v>2</v>
      </c>
      <c r="C40" s="70" t="s">
        <v>3</v>
      </c>
      <c r="D40" s="70" t="s">
        <v>4</v>
      </c>
      <c r="E40" s="5" t="s">
        <v>2</v>
      </c>
      <c r="F40" s="5" t="s">
        <v>3</v>
      </c>
      <c r="G40" s="5" t="s">
        <v>4</v>
      </c>
      <c r="I40" s="1"/>
    </row>
    <row r="41" spans="2:15" ht="12.75">
      <c r="B41" s="61" t="str">
        <f>I7</f>
        <v>GIEVRES</v>
      </c>
      <c r="C41" s="71">
        <v>10</v>
      </c>
      <c r="D41" s="71">
        <v>1</v>
      </c>
      <c r="E41" s="61" t="str">
        <f>I10</f>
        <v>PRUNIERS 2</v>
      </c>
      <c r="F41" s="71">
        <v>14</v>
      </c>
      <c r="G41" s="71">
        <v>3</v>
      </c>
      <c r="I41" s="1"/>
      <c r="O41" s="33"/>
    </row>
    <row r="42" spans="2:9" ht="12.75">
      <c r="B42" s="60" t="str">
        <f>I8</f>
        <v>MER 2</v>
      </c>
      <c r="C42" s="70">
        <v>20</v>
      </c>
      <c r="D42" s="70">
        <v>3</v>
      </c>
      <c r="E42" s="60" t="str">
        <f>I9</f>
        <v>MONT-P-CHAMBORD 3</v>
      </c>
      <c r="F42" s="70">
        <v>4</v>
      </c>
      <c r="G42" s="70">
        <v>1</v>
      </c>
      <c r="I42" s="1"/>
    </row>
    <row r="43" spans="2:9" ht="12.75">
      <c r="B43" s="61" t="str">
        <f>I12</f>
        <v>SALBRIS 4</v>
      </c>
      <c r="C43" s="71">
        <v>22</v>
      </c>
      <c r="D43" s="71">
        <v>3</v>
      </c>
      <c r="E43" s="61" t="str">
        <f>I13</f>
        <v>SELLES-S-CHER 3</v>
      </c>
      <c r="F43" s="71">
        <v>2</v>
      </c>
      <c r="G43" s="71">
        <v>1</v>
      </c>
      <c r="I43" s="1"/>
    </row>
    <row r="44" spans="2:9" ht="12.75">
      <c r="B44" s="227" t="str">
        <f>I14</f>
        <v>ST AIGNAN-S-CHER </v>
      </c>
      <c r="C44" s="124">
        <v>16</v>
      </c>
      <c r="D44" s="124">
        <v>3</v>
      </c>
      <c r="E44" s="227" t="str">
        <f>I15</f>
        <v>VILLEFRANCHE</v>
      </c>
      <c r="F44" s="124">
        <v>8</v>
      </c>
      <c r="G44" s="124">
        <v>1</v>
      </c>
      <c r="I44" s="1"/>
    </row>
    <row r="45" spans="2:9" ht="12.75">
      <c r="B45" s="312" t="str">
        <f>I11</f>
        <v>ROMORANTIN 4</v>
      </c>
      <c r="C45" s="105"/>
      <c r="D45" s="105"/>
      <c r="E45" s="312" t="s">
        <v>42</v>
      </c>
      <c r="F45" s="358"/>
      <c r="G45" s="105"/>
      <c r="I45" s="1"/>
    </row>
    <row r="46" spans="2:9" ht="12.75">
      <c r="B46" s="49"/>
      <c r="C46" s="98"/>
      <c r="D46" s="98"/>
      <c r="E46" s="48"/>
      <c r="F46" s="226"/>
      <c r="G46" s="108"/>
      <c r="I46" s="1"/>
    </row>
    <row r="47" spans="2:9" ht="12.75">
      <c r="B47" s="352" t="s">
        <v>127</v>
      </c>
      <c r="C47" s="113"/>
      <c r="D47" s="100" t="s">
        <v>1</v>
      </c>
      <c r="E47" s="179" t="s">
        <v>154</v>
      </c>
      <c r="F47" s="130"/>
      <c r="G47" s="110"/>
      <c r="I47" s="1"/>
    </row>
    <row r="48" spans="2:9" ht="12.75">
      <c r="B48" s="40"/>
      <c r="C48" s="112"/>
      <c r="D48" s="112"/>
      <c r="E48" s="40"/>
      <c r="F48" s="40"/>
      <c r="G48" s="40"/>
      <c r="I48" s="1"/>
    </row>
    <row r="49" spans="2:9" ht="12.75">
      <c r="B49" s="5" t="s">
        <v>2</v>
      </c>
      <c r="C49" s="70" t="s">
        <v>3</v>
      </c>
      <c r="D49" s="70" t="s">
        <v>4</v>
      </c>
      <c r="E49" s="5" t="s">
        <v>2</v>
      </c>
      <c r="F49" s="5" t="s">
        <v>3</v>
      </c>
      <c r="G49" s="50" t="s">
        <v>4</v>
      </c>
      <c r="I49" s="1"/>
    </row>
    <row r="50" spans="2:9" ht="12.75">
      <c r="B50" s="312" t="str">
        <f>I9</f>
        <v>MONT-P-CHAMBORD 3</v>
      </c>
      <c r="C50" s="114">
        <v>12</v>
      </c>
      <c r="D50" s="114">
        <v>2</v>
      </c>
      <c r="E50" s="311" t="str">
        <f>I14</f>
        <v>ST AIGNAN-S-CHER </v>
      </c>
      <c r="F50" s="114">
        <v>12</v>
      </c>
      <c r="G50" s="104">
        <v>2</v>
      </c>
      <c r="I50" s="1"/>
    </row>
    <row r="51" spans="2:9" ht="12.75">
      <c r="B51" s="60" t="str">
        <f>I15</f>
        <v>VILLEFRANCHE</v>
      </c>
      <c r="C51" s="70">
        <v>6</v>
      </c>
      <c r="D51" s="70">
        <v>1</v>
      </c>
      <c r="E51" s="60" t="str">
        <f>I13</f>
        <v>SELLES-S-CHER 3</v>
      </c>
      <c r="F51" s="70">
        <v>18</v>
      </c>
      <c r="G51" s="70">
        <v>3</v>
      </c>
      <c r="I51" s="1"/>
    </row>
    <row r="52" spans="2:9" ht="12.75">
      <c r="B52" s="312" t="str">
        <f>I10</f>
        <v>PRUNIERS 2</v>
      </c>
      <c r="C52" s="114">
        <v>4</v>
      </c>
      <c r="D52" s="114">
        <v>1</v>
      </c>
      <c r="E52" s="311" t="str">
        <f>I12</f>
        <v>SALBRIS 4</v>
      </c>
      <c r="F52" s="114">
        <v>20</v>
      </c>
      <c r="G52" s="114">
        <v>3</v>
      </c>
      <c r="I52" s="1"/>
    </row>
    <row r="53" spans="2:9" ht="12.75">
      <c r="B53" s="123" t="str">
        <f>I7</f>
        <v>GIEVRES</v>
      </c>
      <c r="C53" s="359">
        <v>14</v>
      </c>
      <c r="D53" s="359">
        <v>3</v>
      </c>
      <c r="E53" s="388" t="str">
        <f>I11</f>
        <v>ROMORANTIN 4</v>
      </c>
      <c r="F53" s="359">
        <v>10</v>
      </c>
      <c r="G53" s="359">
        <v>1</v>
      </c>
      <c r="I53" s="1"/>
    </row>
    <row r="54" spans="2:9" ht="12.75">
      <c r="B54" s="312" t="str">
        <f>I8</f>
        <v>MER 2</v>
      </c>
      <c r="C54" s="105"/>
      <c r="D54" s="105"/>
      <c r="E54" s="312" t="s">
        <v>42</v>
      </c>
      <c r="F54" s="105"/>
      <c r="G54" s="105"/>
      <c r="I54" s="1"/>
    </row>
    <row r="55" spans="2:9" ht="12.75">
      <c r="B55" s="40"/>
      <c r="C55" s="112"/>
      <c r="D55" s="112"/>
      <c r="E55" s="40"/>
      <c r="F55" s="40"/>
      <c r="G55" s="40"/>
      <c r="I55" s="1"/>
    </row>
    <row r="56" spans="2:9" ht="12.75">
      <c r="B56" s="352" t="s">
        <v>133</v>
      </c>
      <c r="C56" s="113"/>
      <c r="D56" s="100" t="s">
        <v>1</v>
      </c>
      <c r="E56" s="132" t="s">
        <v>230</v>
      </c>
      <c r="F56" s="52"/>
      <c r="G56" s="110"/>
      <c r="I56" s="1"/>
    </row>
    <row r="57" spans="2:9" ht="12.75">
      <c r="B57" s="40"/>
      <c r="C57" s="112"/>
      <c r="D57" s="112"/>
      <c r="E57" s="40"/>
      <c r="F57" s="40"/>
      <c r="G57" s="40"/>
      <c r="I57" s="1"/>
    </row>
    <row r="58" spans="2:9" ht="12.75">
      <c r="B58" s="5" t="s">
        <v>2</v>
      </c>
      <c r="C58" s="70" t="s">
        <v>3</v>
      </c>
      <c r="D58" s="70" t="s">
        <v>4</v>
      </c>
      <c r="E58" s="5" t="s">
        <v>2</v>
      </c>
      <c r="F58" s="5" t="s">
        <v>3</v>
      </c>
      <c r="G58" s="5" t="s">
        <v>49</v>
      </c>
      <c r="I58" s="1"/>
    </row>
    <row r="59" spans="2:9" ht="12.75">
      <c r="B59" s="312" t="str">
        <f>I11</f>
        <v>ROMORANTIN 4</v>
      </c>
      <c r="C59" s="114">
        <v>16</v>
      </c>
      <c r="D59" s="114">
        <v>3</v>
      </c>
      <c r="E59" s="311" t="str">
        <f>I8</f>
        <v>MER 2</v>
      </c>
      <c r="F59" s="114">
        <v>8</v>
      </c>
      <c r="G59" s="116">
        <v>1</v>
      </c>
      <c r="I59" s="1"/>
    </row>
    <row r="60" spans="2:9" ht="12.75">
      <c r="B60" s="60" t="str">
        <f>I13</f>
        <v>SELLES-S-CHER 3</v>
      </c>
      <c r="C60" s="70">
        <v>10</v>
      </c>
      <c r="D60" s="115">
        <v>1</v>
      </c>
      <c r="E60" s="389" t="str">
        <f>I10</f>
        <v>PRUNIERS 2</v>
      </c>
      <c r="F60" s="115">
        <v>14</v>
      </c>
      <c r="G60" s="117">
        <v>3</v>
      </c>
      <c r="I60" s="1"/>
    </row>
    <row r="61" spans="2:9" ht="12.75">
      <c r="B61" s="392" t="str">
        <f>I15</f>
        <v>VILLEFRANCHE</v>
      </c>
      <c r="C61" s="116">
        <v>10</v>
      </c>
      <c r="D61" s="105">
        <v>1</v>
      </c>
      <c r="E61" s="312" t="str">
        <f>I9</f>
        <v>MONT-P-CHAMBORD 3</v>
      </c>
      <c r="F61" s="105">
        <v>14</v>
      </c>
      <c r="G61" s="109">
        <v>3</v>
      </c>
      <c r="I61" s="1"/>
    </row>
    <row r="62" spans="2:9" ht="12.75">
      <c r="B62" s="394" t="str">
        <f>I12</f>
        <v>SALBRIS 4</v>
      </c>
      <c r="C62" s="361">
        <v>20</v>
      </c>
      <c r="D62" s="124">
        <v>3</v>
      </c>
      <c r="E62" s="227" t="str">
        <f>I14</f>
        <v>ST AIGNAN-S-CHER </v>
      </c>
      <c r="F62" s="124">
        <v>4</v>
      </c>
      <c r="G62" s="127">
        <v>1</v>
      </c>
      <c r="I62" s="1"/>
    </row>
    <row r="63" spans="2:9" ht="12.75">
      <c r="B63" s="312" t="str">
        <f>I7</f>
        <v>GIEVRES</v>
      </c>
      <c r="C63" s="105"/>
      <c r="D63" s="105"/>
      <c r="E63" s="312" t="s">
        <v>42</v>
      </c>
      <c r="F63" s="105"/>
      <c r="G63" s="109"/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53" t="s">
        <v>129</v>
      </c>
      <c r="C65" s="324"/>
      <c r="D65" s="129" t="s">
        <v>1</v>
      </c>
      <c r="E65" s="353" t="s">
        <v>202</v>
      </c>
      <c r="F65" s="132" t="s">
        <v>203</v>
      </c>
      <c r="G65" s="325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312" t="str">
        <f>I14</f>
        <v>ST AIGNAN-S-CHER </v>
      </c>
      <c r="C67" s="337"/>
      <c r="D67" s="337"/>
      <c r="E67" s="387" t="str">
        <f>I8</f>
        <v>MER 2</v>
      </c>
      <c r="F67" s="337"/>
      <c r="G67" s="337"/>
      <c r="I67" s="1"/>
    </row>
    <row r="68" spans="2:9" ht="12.75">
      <c r="B68" s="227" t="str">
        <f>I12</f>
        <v>SALBRIS 4</v>
      </c>
      <c r="C68" s="373"/>
      <c r="D68" s="373"/>
      <c r="E68" s="390" t="str">
        <f>I9</f>
        <v>MONT-P-CHAMBORD 3</v>
      </c>
      <c r="F68" s="373"/>
      <c r="G68" s="373"/>
      <c r="I68" s="1"/>
    </row>
    <row r="69" spans="2:9" ht="12.75">
      <c r="B69" s="312" t="str">
        <f>I13</f>
        <v>SELLES-S-CHER 3</v>
      </c>
      <c r="C69" s="337"/>
      <c r="D69" s="337"/>
      <c r="E69" s="387" t="str">
        <f>I11</f>
        <v>ROMORANTIN 4</v>
      </c>
      <c r="F69" s="337"/>
      <c r="G69" s="337"/>
      <c r="I69" s="1"/>
    </row>
    <row r="70" spans="2:9" ht="12.75">
      <c r="B70" s="227" t="str">
        <f>I15</f>
        <v>VILLEFRANCHE</v>
      </c>
      <c r="C70" s="373"/>
      <c r="D70" s="373"/>
      <c r="E70" s="390" t="str">
        <f>I7</f>
        <v>GIEVRES</v>
      </c>
      <c r="F70" s="373"/>
      <c r="G70" s="373"/>
      <c r="I70" s="1"/>
    </row>
    <row r="71" spans="2:9" ht="12.75">
      <c r="B71" s="392" t="str">
        <f>I10</f>
        <v>PRUNIERS 2</v>
      </c>
      <c r="C71" s="347"/>
      <c r="D71" s="347"/>
      <c r="E71" s="391" t="s">
        <v>42</v>
      </c>
      <c r="F71" s="347"/>
      <c r="G71" s="347"/>
      <c r="I71" s="1"/>
    </row>
    <row r="72" spans="2:9" ht="12.75">
      <c r="B72" s="40"/>
      <c r="C72" s="40"/>
      <c r="D72" s="40"/>
      <c r="E72" s="40"/>
      <c r="F72" s="40"/>
      <c r="G72" s="40"/>
      <c r="I72" s="1"/>
    </row>
    <row r="73" spans="2:9" ht="12.75">
      <c r="B73" s="353" t="s">
        <v>130</v>
      </c>
      <c r="C73" s="324"/>
      <c r="D73" s="129" t="s">
        <v>1</v>
      </c>
      <c r="E73" s="353" t="s">
        <v>200</v>
      </c>
      <c r="F73" s="132" t="s">
        <v>204</v>
      </c>
      <c r="G73" s="325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9" ht="12.75">
      <c r="B75" s="312" t="str">
        <f>I11</f>
        <v>ROMORANTIN 4</v>
      </c>
      <c r="C75" s="51"/>
      <c r="D75" s="51"/>
      <c r="E75" s="401" t="str">
        <f>I15</f>
        <v>VILLEFRANCHE</v>
      </c>
      <c r="F75" s="51"/>
      <c r="G75" s="337"/>
      <c r="I75" s="1"/>
    </row>
    <row r="76" spans="2:9" ht="12.75">
      <c r="B76" s="388" t="str">
        <f>I8</f>
        <v>MER 2</v>
      </c>
      <c r="C76" s="360"/>
      <c r="D76" s="360"/>
      <c r="E76" s="388" t="str">
        <f>I12</f>
        <v>SALBRIS 4</v>
      </c>
      <c r="F76" s="360"/>
      <c r="G76" s="371"/>
      <c r="I76" s="1"/>
    </row>
    <row r="77" spans="2:9" ht="12.75">
      <c r="B77" s="312" t="str">
        <f>I10</f>
        <v>PRUNIERS 2</v>
      </c>
      <c r="C77" s="51"/>
      <c r="D77" s="51"/>
      <c r="E77" s="312" t="str">
        <f>I14</f>
        <v>ST AIGNAN-S-CHER </v>
      </c>
      <c r="F77" s="51"/>
      <c r="G77" s="337"/>
      <c r="I77" s="1"/>
    </row>
    <row r="78" spans="2:9" ht="12.75">
      <c r="B78" s="227" t="str">
        <f>I7</f>
        <v>GIEVRES</v>
      </c>
      <c r="C78" s="348"/>
      <c r="D78" s="348"/>
      <c r="E78" s="227" t="str">
        <f>I13</f>
        <v>SELLES-S-CHER 3</v>
      </c>
      <c r="F78" s="348"/>
      <c r="G78" s="374"/>
      <c r="I78" s="1"/>
    </row>
    <row r="79" spans="2:9" ht="12.75">
      <c r="B79" s="392" t="str">
        <f>I9</f>
        <v>MONT-P-CHAMBORD 3</v>
      </c>
      <c r="C79" s="58"/>
      <c r="D79" s="58"/>
      <c r="E79" s="392" t="s">
        <v>42</v>
      </c>
      <c r="F79" s="58"/>
      <c r="G79" s="347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"/>
      <c r="C84" s="4"/>
      <c r="D84" s="4"/>
      <c r="E84" s="4"/>
      <c r="F84" s="4"/>
      <c r="G84" s="4"/>
      <c r="I84" s="1"/>
    </row>
    <row r="85" spans="2:9" ht="12.75">
      <c r="B85" s="37"/>
      <c r="C85" s="38"/>
      <c r="D85" s="37"/>
      <c r="E85" s="432"/>
      <c r="F85" s="432"/>
      <c r="G85" s="39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40"/>
      <c r="C89" s="40"/>
      <c r="D89" s="40"/>
      <c r="E89" s="40"/>
      <c r="F89" s="40"/>
      <c r="G89" s="40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40"/>
      <c r="C92" s="40"/>
      <c r="D92" s="40"/>
      <c r="E92" s="40"/>
      <c r="F92" s="40"/>
      <c r="G92" s="40"/>
      <c r="I92" s="1"/>
    </row>
    <row r="93" spans="2:9" ht="12.75">
      <c r="B93" s="37"/>
      <c r="C93" s="38"/>
      <c r="D93" s="37"/>
      <c r="E93" s="432"/>
      <c r="F93" s="432"/>
      <c r="G93" s="432"/>
      <c r="I93" s="1"/>
    </row>
    <row r="94" spans="2:9" ht="12.75">
      <c r="B94" s="40"/>
      <c r="C94" s="40"/>
      <c r="D94" s="40"/>
      <c r="E94" s="40"/>
      <c r="F94" s="40"/>
      <c r="G94" s="40"/>
      <c r="I94" s="1"/>
    </row>
    <row r="95" spans="2:9" ht="12.75">
      <c r="B95" s="40"/>
      <c r="C95" s="40"/>
      <c r="D95" s="40"/>
      <c r="E95" s="40"/>
      <c r="F95" s="40"/>
      <c r="G95" s="40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7"/>
      <c r="D98" s="37"/>
      <c r="E98" s="37"/>
      <c r="F98" s="37"/>
      <c r="G98" s="37"/>
      <c r="I98" s="1"/>
    </row>
    <row r="99" spans="2:9" ht="12.75">
      <c r="B99" s="40"/>
      <c r="C99" s="40"/>
      <c r="D99" s="40"/>
      <c r="E99" s="40"/>
      <c r="F99" s="40"/>
      <c r="G99" s="40"/>
      <c r="I99" s="1"/>
    </row>
    <row r="100" spans="2:9" ht="12.75">
      <c r="B100" s="4"/>
      <c r="C100" s="4"/>
      <c r="D100" s="4"/>
      <c r="E100" s="4"/>
      <c r="F100" s="4"/>
      <c r="G100" s="4"/>
      <c r="I100" s="1"/>
    </row>
    <row r="101" spans="2:9" ht="12.75">
      <c r="B101" s="4"/>
      <c r="C101" s="4"/>
      <c r="D101" s="4"/>
      <c r="E101" s="4"/>
      <c r="F101" s="4"/>
      <c r="G101" s="4"/>
      <c r="I101" s="1"/>
    </row>
    <row r="102" spans="2:9" ht="12.75">
      <c r="B102" s="4"/>
      <c r="C102" s="4"/>
      <c r="D102" s="4"/>
      <c r="E102" s="4"/>
      <c r="F102" s="4"/>
      <c r="G102" s="4"/>
      <c r="I102" s="1"/>
    </row>
  </sheetData>
  <sheetProtection/>
  <mergeCells count="6">
    <mergeCell ref="B2:G2"/>
    <mergeCell ref="I5:J5"/>
    <mergeCell ref="E12:F12"/>
    <mergeCell ref="E93:G93"/>
    <mergeCell ref="E21:F21"/>
    <mergeCell ref="E85:F8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4">
      <selection activeCell="Q36" sqref="Q36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82" t="s">
        <v>23</v>
      </c>
      <c r="C1" s="483"/>
      <c r="D1" s="483"/>
      <c r="E1" s="483"/>
      <c r="F1" s="483"/>
      <c r="G1" s="484"/>
    </row>
    <row r="2" spans="2:7" ht="12.75">
      <c r="B2" s="7" t="s">
        <v>0</v>
      </c>
      <c r="C2" s="67">
        <v>42442</v>
      </c>
      <c r="D2" s="68" t="s">
        <v>1</v>
      </c>
      <c r="E2" s="485" t="s">
        <v>88</v>
      </c>
      <c r="F2" s="486"/>
      <c r="G2" s="420" t="s">
        <v>165</v>
      </c>
    </row>
    <row r="3" spans="3:20" ht="12.75">
      <c r="C3" s="69"/>
      <c r="D3" s="69"/>
      <c r="M3" s="14"/>
      <c r="N3" s="14"/>
      <c r="R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87" t="s">
        <v>14</v>
      </c>
      <c r="J4" s="487"/>
      <c r="K4" s="27" t="s">
        <v>28</v>
      </c>
      <c r="L4" s="12" t="s">
        <v>29</v>
      </c>
      <c r="M4" s="28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50" t="s">
        <v>74</v>
      </c>
      <c r="S4" s="27" t="s">
        <v>73</v>
      </c>
      <c r="T4" s="12" t="s">
        <v>31</v>
      </c>
      <c r="U4" s="33"/>
    </row>
    <row r="5" spans="2:20" ht="12.75">
      <c r="B5" s="6" t="str">
        <f>I6</f>
        <v>CHOUZY/ CISSE 1</v>
      </c>
      <c r="C5" s="71">
        <v>22</v>
      </c>
      <c r="D5" s="71">
        <v>3</v>
      </c>
      <c r="E5" s="6" t="str">
        <f>I12</f>
        <v>SAVIGNY/BRAYE 1</v>
      </c>
      <c r="F5" s="71">
        <v>14</v>
      </c>
      <c r="G5" s="71">
        <v>1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I10</f>
        <v>OUCQUES </v>
      </c>
      <c r="C6" s="70">
        <v>16</v>
      </c>
      <c r="D6" s="70">
        <v>1</v>
      </c>
      <c r="E6" s="5" t="str">
        <f>I7</f>
        <v>COUR CHEVERNY2</v>
      </c>
      <c r="F6" s="70">
        <v>20</v>
      </c>
      <c r="G6" s="70">
        <v>3</v>
      </c>
      <c r="I6" s="66" t="s">
        <v>72</v>
      </c>
      <c r="J6" s="3">
        <f>D5+G14+D21+G29+D37+G46+D53</f>
        <v>7</v>
      </c>
      <c r="K6" s="74">
        <v>3</v>
      </c>
      <c r="L6" s="72">
        <v>2</v>
      </c>
      <c r="M6" s="77"/>
      <c r="N6" s="66">
        <v>1</v>
      </c>
      <c r="O6" s="3">
        <f>C5+F14+C21+F29+C37+F46+C53</f>
        <v>58</v>
      </c>
      <c r="P6" s="3">
        <f>F5+C14+F21+C29+F37+C46+F53</f>
        <v>50</v>
      </c>
      <c r="Q6" s="3">
        <f aca="true" t="shared" si="0" ref="Q6:Q13">O6-P6</f>
        <v>8</v>
      </c>
      <c r="R6" s="3">
        <f>O6+P6</f>
        <v>108</v>
      </c>
      <c r="S6" s="2"/>
      <c r="T6" s="2"/>
    </row>
    <row r="7" spans="2:20" ht="12.75">
      <c r="B7" s="6" t="str">
        <f>I11</f>
        <v>ROMORANTIN 2</v>
      </c>
      <c r="C7" s="71">
        <v>24</v>
      </c>
      <c r="D7" s="71">
        <v>3</v>
      </c>
      <c r="E7" s="6" t="str">
        <f>I8</f>
        <v>LA CHAUSSEE  2</v>
      </c>
      <c r="F7" s="71">
        <v>12</v>
      </c>
      <c r="G7" s="71">
        <v>1</v>
      </c>
      <c r="I7" s="66" t="s">
        <v>186</v>
      </c>
      <c r="J7" s="3">
        <f>G6+D13+G23+D29+D38+G47+D54</f>
        <v>7</v>
      </c>
      <c r="K7" s="66">
        <v>3</v>
      </c>
      <c r="L7" s="66">
        <v>2</v>
      </c>
      <c r="M7" s="72"/>
      <c r="N7" s="73">
        <v>1</v>
      </c>
      <c r="O7" s="3">
        <f>F6+C13+F23+C29+C38+F47+C54</f>
        <v>60</v>
      </c>
      <c r="P7" s="3">
        <f>C6+F13+C23+F29+F38+C47+F54</f>
        <v>48</v>
      </c>
      <c r="Q7" s="3">
        <f t="shared" si="0"/>
        <v>12</v>
      </c>
      <c r="R7" s="44">
        <f aca="true" t="shared" si="1" ref="R7:R13">O7+P7</f>
        <v>108</v>
      </c>
      <c r="S7" s="21"/>
      <c r="T7" s="21"/>
    </row>
    <row r="8" spans="2:20" ht="12.75">
      <c r="B8" s="5" t="str">
        <f>I13</f>
        <v>VENDOME 1</v>
      </c>
      <c r="C8" s="70">
        <v>36</v>
      </c>
      <c r="D8" s="70">
        <v>3</v>
      </c>
      <c r="E8" s="5" t="str">
        <f>I9</f>
        <v>NAVEIL 2</v>
      </c>
      <c r="F8" s="70">
        <v>0</v>
      </c>
      <c r="G8" s="70">
        <v>1</v>
      </c>
      <c r="I8" s="66" t="s">
        <v>66</v>
      </c>
      <c r="J8" s="3">
        <f>G7+D14+G22+D30+G40+G45+G54</f>
        <v>7</v>
      </c>
      <c r="K8" s="66">
        <v>3</v>
      </c>
      <c r="L8" s="66">
        <v>2</v>
      </c>
      <c r="M8" s="66"/>
      <c r="N8" s="66">
        <v>1</v>
      </c>
      <c r="O8" s="3">
        <f>F7+C14+F22+C30+F40+F45+F54</f>
        <v>64</v>
      </c>
      <c r="P8" s="3">
        <f>C7+F14+C22+F30+C40+C45+C54</f>
        <v>44</v>
      </c>
      <c r="Q8" s="3">
        <f t="shared" si="0"/>
        <v>20</v>
      </c>
      <c r="R8" s="3">
        <f t="shared" si="1"/>
        <v>108</v>
      </c>
      <c r="S8" s="2"/>
      <c r="T8" s="2"/>
    </row>
    <row r="9" spans="3:20" ht="12.75">
      <c r="C9" s="69"/>
      <c r="D9" s="69"/>
      <c r="I9" s="66" t="s">
        <v>45</v>
      </c>
      <c r="J9" s="3">
        <f>G8+D15+G21+D31+G38+D45+D55</f>
        <v>3</v>
      </c>
      <c r="K9" s="74">
        <v>3</v>
      </c>
      <c r="L9" s="66"/>
      <c r="M9" s="73"/>
      <c r="N9" s="66">
        <v>3</v>
      </c>
      <c r="O9" s="3">
        <f>F8+C15+F21+C31+F38+C45+C55</f>
        <v>26</v>
      </c>
      <c r="P9" s="3">
        <f>C8+F15+C21+F31+C38+F45+F55</f>
        <v>82</v>
      </c>
      <c r="Q9" s="3">
        <f t="shared" si="0"/>
        <v>-56</v>
      </c>
      <c r="R9" s="44">
        <f t="shared" si="1"/>
        <v>108</v>
      </c>
      <c r="S9" s="136"/>
      <c r="T9" s="21"/>
    </row>
    <row r="10" spans="2:20" ht="12.75">
      <c r="B10" s="7" t="s">
        <v>5</v>
      </c>
      <c r="C10" s="67">
        <v>42470</v>
      </c>
      <c r="D10" s="68" t="s">
        <v>27</v>
      </c>
      <c r="E10" s="485" t="s">
        <v>90</v>
      </c>
      <c r="F10" s="486"/>
      <c r="G10" s="418" t="s">
        <v>97</v>
      </c>
      <c r="I10" s="66" t="s">
        <v>120</v>
      </c>
      <c r="J10" s="3">
        <f>D6+G15+D22+G32+D39+D46+G56</f>
        <v>5</v>
      </c>
      <c r="K10" s="78">
        <v>3</v>
      </c>
      <c r="L10" s="66">
        <v>1</v>
      </c>
      <c r="M10" s="66"/>
      <c r="N10" s="66">
        <v>2</v>
      </c>
      <c r="O10" s="3">
        <f>C6+F15+C22+F32+C39+C46+F56</f>
        <v>46</v>
      </c>
      <c r="P10" s="3">
        <f>F6+C15+F22+C32+F39+F46+C56</f>
        <v>62</v>
      </c>
      <c r="Q10" s="3">
        <f t="shared" si="0"/>
        <v>-16</v>
      </c>
      <c r="R10" s="3">
        <f t="shared" si="1"/>
        <v>108</v>
      </c>
      <c r="S10" s="19"/>
      <c r="T10" s="2"/>
    </row>
    <row r="11" spans="1:20" ht="12.75">
      <c r="A11">
        <v>7</v>
      </c>
      <c r="C11" s="69"/>
      <c r="D11" s="69"/>
      <c r="I11" s="66" t="s">
        <v>40</v>
      </c>
      <c r="J11" s="3">
        <f>D7+G16+D23+G31+G37+G48+D56</f>
        <v>5</v>
      </c>
      <c r="K11" s="66">
        <v>3</v>
      </c>
      <c r="L11" s="74">
        <v>1</v>
      </c>
      <c r="M11" s="66"/>
      <c r="N11" s="66">
        <v>2</v>
      </c>
      <c r="O11" s="3">
        <f>C7+F16+C23+F31+F37+F48+C56</f>
        <v>48</v>
      </c>
      <c r="P11" s="3">
        <f>F7+C16+F23+C31+C37+C48+F56</f>
        <v>60</v>
      </c>
      <c r="Q11" s="3">
        <f t="shared" si="0"/>
        <v>-12</v>
      </c>
      <c r="R11" s="44">
        <f t="shared" si="1"/>
        <v>108</v>
      </c>
      <c r="S11" s="20"/>
      <c r="T11" s="20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66" t="s">
        <v>137</v>
      </c>
      <c r="J12" s="3">
        <f>G5+D16+G24+D32+D40+D47+G55</f>
        <v>5</v>
      </c>
      <c r="K12" s="79">
        <v>3</v>
      </c>
      <c r="L12" s="66">
        <v>1</v>
      </c>
      <c r="M12" s="73"/>
      <c r="N12" s="80">
        <v>2</v>
      </c>
      <c r="O12" s="3">
        <f>F5+C16+F24+C32+C40+C47+F55</f>
        <v>48</v>
      </c>
      <c r="P12" s="3">
        <f>C5+F16+C24+F32+F40+F47+C55</f>
        <v>60</v>
      </c>
      <c r="Q12" s="3">
        <f t="shared" si="0"/>
        <v>-12</v>
      </c>
      <c r="R12" s="3">
        <f t="shared" si="1"/>
        <v>108</v>
      </c>
      <c r="S12" s="19"/>
      <c r="T12" s="19"/>
    </row>
    <row r="13" spans="2:20" ht="12.75">
      <c r="B13" s="6" t="str">
        <f>I7</f>
        <v>COUR CHEVERNY2</v>
      </c>
      <c r="C13" s="71">
        <v>14</v>
      </c>
      <c r="D13" s="71">
        <v>1</v>
      </c>
      <c r="E13" s="6" t="str">
        <f>I13</f>
        <v>VENDOME 1</v>
      </c>
      <c r="F13" s="71">
        <v>22</v>
      </c>
      <c r="G13" s="71">
        <v>3</v>
      </c>
      <c r="I13" s="66" t="s">
        <v>43</v>
      </c>
      <c r="J13" s="3">
        <f>D8+G13+D24+G30+G39+D48+G53</f>
        <v>9</v>
      </c>
      <c r="K13" s="66">
        <v>3</v>
      </c>
      <c r="L13" s="66">
        <v>3</v>
      </c>
      <c r="M13" s="66"/>
      <c r="N13" s="66"/>
      <c r="O13" s="3">
        <f>C8+F13+C24+F30+F39+C48+F53</f>
        <v>82</v>
      </c>
      <c r="P13" s="3">
        <f>F8+C13+F24+C30+C39+F48+C53</f>
        <v>26</v>
      </c>
      <c r="Q13" s="3">
        <f t="shared" si="0"/>
        <v>56</v>
      </c>
      <c r="R13" s="3">
        <f t="shared" si="1"/>
        <v>108</v>
      </c>
      <c r="S13" s="19"/>
      <c r="T13" s="137"/>
    </row>
    <row r="14" spans="2:15" ht="12.75">
      <c r="B14" s="5" t="str">
        <f>I8</f>
        <v>LA CHAUSSEE  2</v>
      </c>
      <c r="C14" s="70">
        <v>22</v>
      </c>
      <c r="D14" s="70">
        <v>3</v>
      </c>
      <c r="E14" s="5" t="str">
        <f>I6</f>
        <v>CHOUZY/ CISSE 1</v>
      </c>
      <c r="F14" s="70">
        <v>14</v>
      </c>
      <c r="G14" s="70">
        <v>1</v>
      </c>
      <c r="K14" s="17"/>
      <c r="N14" s="17"/>
      <c r="O14" s="17"/>
    </row>
    <row r="15" spans="2:7" ht="12.75">
      <c r="B15" s="6" t="str">
        <f>I9</f>
        <v>NAVEIL 2</v>
      </c>
      <c r="C15" s="71">
        <v>12</v>
      </c>
      <c r="D15" s="71">
        <v>1</v>
      </c>
      <c r="E15" s="6" t="str">
        <f>I10</f>
        <v>OUCQUES </v>
      </c>
      <c r="F15" s="71">
        <v>24</v>
      </c>
      <c r="G15" s="71">
        <v>3</v>
      </c>
    </row>
    <row r="16" spans="2:18" ht="12.75">
      <c r="B16" s="5" t="str">
        <f>I12</f>
        <v>SAVIGNY/BRAYE 1</v>
      </c>
      <c r="C16" s="70">
        <v>22</v>
      </c>
      <c r="D16" s="70">
        <v>3</v>
      </c>
      <c r="E16" s="5" t="str">
        <f>I11</f>
        <v>ROMORANTIN 2</v>
      </c>
      <c r="F16" s="70">
        <v>14</v>
      </c>
      <c r="G16" s="70">
        <v>1</v>
      </c>
      <c r="I16" s="279" t="s">
        <v>104</v>
      </c>
      <c r="J16" s="280"/>
      <c r="K16" s="281" t="s">
        <v>28</v>
      </c>
      <c r="L16" s="281" t="s">
        <v>29</v>
      </c>
      <c r="M16" s="282" t="s">
        <v>30</v>
      </c>
      <c r="N16" s="150" t="s">
        <v>31</v>
      </c>
      <c r="O16" s="281" t="s">
        <v>32</v>
      </c>
      <c r="P16" s="283" t="s">
        <v>101</v>
      </c>
      <c r="Q16" s="281" t="s">
        <v>34</v>
      </c>
      <c r="R16" s="281" t="s">
        <v>74</v>
      </c>
    </row>
    <row r="17" spans="3:18" ht="12.75">
      <c r="C17" s="69"/>
      <c r="D17" s="69"/>
      <c r="F17" s="69"/>
      <c r="G17" s="69"/>
      <c r="H17" s="33"/>
      <c r="I17" s="22" t="s">
        <v>12</v>
      </c>
      <c r="J17" s="2" t="s">
        <v>4</v>
      </c>
      <c r="K17" s="19"/>
      <c r="L17" s="19"/>
      <c r="M17" s="19"/>
      <c r="N17" s="19"/>
      <c r="O17" s="19"/>
      <c r="P17" s="19"/>
      <c r="Q17" s="19"/>
      <c r="R17" s="19"/>
    </row>
    <row r="18" spans="2:18" ht="12.75">
      <c r="B18" s="7" t="s">
        <v>10</v>
      </c>
      <c r="C18" s="67">
        <v>42470</v>
      </c>
      <c r="D18" s="68" t="s">
        <v>1</v>
      </c>
      <c r="E18" s="485" t="s">
        <v>84</v>
      </c>
      <c r="F18" s="486"/>
      <c r="G18" s="418" t="s">
        <v>97</v>
      </c>
      <c r="H18" s="33"/>
      <c r="I18" s="2" t="s">
        <v>43</v>
      </c>
      <c r="J18" s="3">
        <v>9</v>
      </c>
      <c r="K18" s="209">
        <v>3</v>
      </c>
      <c r="L18" s="209">
        <v>3</v>
      </c>
      <c r="M18" s="209"/>
      <c r="N18" s="209"/>
      <c r="O18" s="209">
        <v>82</v>
      </c>
      <c r="P18" s="209">
        <v>26</v>
      </c>
      <c r="Q18" s="209">
        <v>56</v>
      </c>
      <c r="R18" s="209">
        <v>108</v>
      </c>
    </row>
    <row r="19" spans="3:18" ht="12.75">
      <c r="C19" s="69"/>
      <c r="D19" s="69"/>
      <c r="H19" s="33"/>
      <c r="I19" s="136" t="s">
        <v>66</v>
      </c>
      <c r="J19" s="43">
        <v>7</v>
      </c>
      <c r="K19" s="46">
        <v>3</v>
      </c>
      <c r="L19" s="46">
        <v>2</v>
      </c>
      <c r="M19" s="46"/>
      <c r="N19" s="46">
        <v>1</v>
      </c>
      <c r="O19" s="46">
        <v>64</v>
      </c>
      <c r="P19" s="46">
        <v>44</v>
      </c>
      <c r="Q19" s="46">
        <v>20</v>
      </c>
      <c r="R19" s="46">
        <v>108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/>
      <c r="H20" s="15"/>
      <c r="I20" s="278" t="s">
        <v>186</v>
      </c>
      <c r="J20" s="43">
        <v>7</v>
      </c>
      <c r="K20" s="46">
        <v>3</v>
      </c>
      <c r="L20" s="46">
        <v>2</v>
      </c>
      <c r="M20" s="46"/>
      <c r="N20" s="46">
        <v>1</v>
      </c>
      <c r="O20" s="46">
        <v>60</v>
      </c>
      <c r="P20" s="46">
        <v>48</v>
      </c>
      <c r="Q20" s="46">
        <v>12</v>
      </c>
      <c r="R20" s="46">
        <v>108</v>
      </c>
    </row>
    <row r="21" spans="2:18" ht="12.75">
      <c r="B21" s="6" t="str">
        <f>I6</f>
        <v>CHOUZY/ CISSE 1</v>
      </c>
      <c r="C21" s="71">
        <v>22</v>
      </c>
      <c r="D21" s="71">
        <v>3</v>
      </c>
      <c r="E21" s="6" t="str">
        <f>I9</f>
        <v>NAVEIL 2</v>
      </c>
      <c r="F21" s="71">
        <v>14</v>
      </c>
      <c r="G21" s="71">
        <v>1</v>
      </c>
      <c r="I21" s="136" t="s">
        <v>72</v>
      </c>
      <c r="J21" s="43">
        <v>7</v>
      </c>
      <c r="K21" s="46">
        <v>3</v>
      </c>
      <c r="L21" s="46">
        <v>2</v>
      </c>
      <c r="M21" s="46"/>
      <c r="N21" s="46">
        <v>1</v>
      </c>
      <c r="O21" s="46">
        <v>58</v>
      </c>
      <c r="P21" s="46">
        <v>50</v>
      </c>
      <c r="Q21" s="46">
        <v>8</v>
      </c>
      <c r="R21" s="46">
        <v>108</v>
      </c>
    </row>
    <row r="22" spans="2:18" ht="12.75">
      <c r="B22" s="5" t="str">
        <f>I10</f>
        <v>OUCQUES </v>
      </c>
      <c r="C22" s="70">
        <v>6</v>
      </c>
      <c r="D22" s="70">
        <v>1</v>
      </c>
      <c r="E22" s="5" t="str">
        <f>I8</f>
        <v>LA CHAUSSEE  2</v>
      </c>
      <c r="F22" s="70">
        <v>30</v>
      </c>
      <c r="G22" s="70">
        <v>3</v>
      </c>
      <c r="I22" s="136" t="s">
        <v>40</v>
      </c>
      <c r="J22" s="43">
        <v>5</v>
      </c>
      <c r="K22" s="46">
        <v>3</v>
      </c>
      <c r="L22" s="46">
        <v>1</v>
      </c>
      <c r="M22" s="46"/>
      <c r="N22" s="46">
        <v>2</v>
      </c>
      <c r="O22" s="46">
        <v>48</v>
      </c>
      <c r="P22" s="46">
        <v>60</v>
      </c>
      <c r="Q22" s="46">
        <v>-12</v>
      </c>
      <c r="R22" s="46">
        <v>108</v>
      </c>
    </row>
    <row r="23" spans="2:18" ht="12.75">
      <c r="B23" s="6" t="str">
        <f>I11</f>
        <v>ROMORANTIN 2</v>
      </c>
      <c r="C23" s="71">
        <v>10</v>
      </c>
      <c r="D23" s="71">
        <v>1</v>
      </c>
      <c r="E23" s="6" t="str">
        <f>I7</f>
        <v>COUR CHEVERNY2</v>
      </c>
      <c r="F23" s="422">
        <v>26</v>
      </c>
      <c r="G23" s="421">
        <v>3</v>
      </c>
      <c r="I23" s="136" t="s">
        <v>137</v>
      </c>
      <c r="J23" s="43">
        <v>5</v>
      </c>
      <c r="K23" s="46">
        <v>3</v>
      </c>
      <c r="L23" s="46">
        <v>1</v>
      </c>
      <c r="M23" s="46"/>
      <c r="N23" s="46">
        <v>2</v>
      </c>
      <c r="O23" s="46">
        <v>48</v>
      </c>
      <c r="P23" s="46">
        <v>60</v>
      </c>
      <c r="Q23" s="46">
        <v>-12</v>
      </c>
      <c r="R23" s="46">
        <v>108</v>
      </c>
    </row>
    <row r="24" spans="2:18" ht="12.75">
      <c r="B24" s="5" t="str">
        <f>I13</f>
        <v>VENDOME 1</v>
      </c>
      <c r="C24" s="70">
        <v>24</v>
      </c>
      <c r="D24" s="70">
        <v>3</v>
      </c>
      <c r="E24" s="5" t="str">
        <f>I12</f>
        <v>SAVIGNY/BRAYE 1</v>
      </c>
      <c r="F24" s="70">
        <v>12</v>
      </c>
      <c r="G24" s="70">
        <v>1</v>
      </c>
      <c r="I24" s="136" t="s">
        <v>120</v>
      </c>
      <c r="J24" s="43">
        <v>5</v>
      </c>
      <c r="K24" s="46">
        <v>3</v>
      </c>
      <c r="L24" s="46">
        <v>1</v>
      </c>
      <c r="M24" s="46"/>
      <c r="N24" s="46">
        <v>2</v>
      </c>
      <c r="O24" s="46">
        <v>46</v>
      </c>
      <c r="P24" s="46">
        <v>62</v>
      </c>
      <c r="Q24" s="46">
        <v>-16</v>
      </c>
      <c r="R24" s="46">
        <v>108</v>
      </c>
    </row>
    <row r="25" spans="3:18" ht="12.75">
      <c r="C25" s="69"/>
      <c r="D25" s="69"/>
      <c r="I25" s="136" t="s">
        <v>45</v>
      </c>
      <c r="J25" s="3">
        <v>3</v>
      </c>
      <c r="K25" s="209">
        <v>3</v>
      </c>
      <c r="L25" s="46"/>
      <c r="M25" s="46"/>
      <c r="N25" s="46">
        <v>3</v>
      </c>
      <c r="O25" s="46">
        <v>26</v>
      </c>
      <c r="P25" s="46">
        <v>82</v>
      </c>
      <c r="Q25" s="46">
        <v>-56</v>
      </c>
      <c r="R25" s="46">
        <v>108</v>
      </c>
    </row>
    <row r="26" spans="2:12" ht="12.75">
      <c r="B26" s="7" t="s">
        <v>9</v>
      </c>
      <c r="C26" s="67">
        <v>42547</v>
      </c>
      <c r="D26" s="68" t="s">
        <v>27</v>
      </c>
      <c r="E26" s="485" t="s">
        <v>93</v>
      </c>
      <c r="F26" s="486"/>
      <c r="G26" s="110" t="s">
        <v>166</v>
      </c>
      <c r="J26" s="17"/>
      <c r="K26" s="17"/>
      <c r="L26" s="17"/>
    </row>
    <row r="27" spans="3:10" ht="12.75">
      <c r="C27" s="69"/>
      <c r="D27" s="69"/>
      <c r="J27" s="33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COUR CHEVERNY2</v>
      </c>
      <c r="C29" s="71"/>
      <c r="D29" s="71"/>
      <c r="E29" s="6" t="str">
        <f>I6</f>
        <v>CHOUZY/ CISSE 1</v>
      </c>
      <c r="F29" s="71"/>
      <c r="G29" s="71"/>
      <c r="I29" s="236"/>
    </row>
    <row r="30" spans="2:7" ht="12.75">
      <c r="B30" s="5" t="str">
        <f>I8</f>
        <v>LA CHAUSSEE  2</v>
      </c>
      <c r="C30" s="70"/>
      <c r="D30" s="70"/>
      <c r="E30" s="5" t="str">
        <f>I13</f>
        <v>VENDOME 1</v>
      </c>
      <c r="F30" s="70"/>
      <c r="G30" s="70"/>
    </row>
    <row r="31" spans="2:13" ht="12.75">
      <c r="B31" s="6" t="str">
        <f>I9</f>
        <v>NAVEIL 2</v>
      </c>
      <c r="C31" s="71"/>
      <c r="D31" s="71"/>
      <c r="E31" s="6" t="str">
        <f>I11</f>
        <v>ROMORANTIN 2</v>
      </c>
      <c r="F31" s="71"/>
      <c r="G31" s="71"/>
      <c r="I31" s="284" t="s">
        <v>95</v>
      </c>
      <c r="J31" s="285"/>
      <c r="K31" s="285"/>
      <c r="L31" s="285"/>
      <c r="M31" s="280"/>
    </row>
    <row r="32" spans="2:9" ht="12.75">
      <c r="B32" s="5" t="str">
        <f>I12</f>
        <v>SAVIGNY/BRAYE 1</v>
      </c>
      <c r="C32" s="70"/>
      <c r="D32" s="70"/>
      <c r="E32" s="5" t="str">
        <f>I10</f>
        <v>OUCQUES </v>
      </c>
      <c r="F32" s="70"/>
      <c r="G32" s="70"/>
      <c r="I32" s="2" t="s">
        <v>234</v>
      </c>
    </row>
    <row r="33" spans="3:9" ht="12.75">
      <c r="C33" s="69"/>
      <c r="D33" s="69"/>
      <c r="I33" s="2" t="s">
        <v>235</v>
      </c>
    </row>
    <row r="34" spans="2:10" ht="12.75">
      <c r="B34" s="7" t="s">
        <v>8</v>
      </c>
      <c r="C34" s="67">
        <v>42547</v>
      </c>
      <c r="D34" s="68" t="s">
        <v>1</v>
      </c>
      <c r="E34" s="485" t="s">
        <v>93</v>
      </c>
      <c r="F34" s="486"/>
      <c r="G34" s="110" t="s">
        <v>166</v>
      </c>
      <c r="I34" s="16" t="s">
        <v>245</v>
      </c>
      <c r="J34" s="15"/>
    </row>
    <row r="35" spans="3:9" ht="12.75">
      <c r="C35" s="69"/>
      <c r="D35" s="69"/>
      <c r="I35" s="17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49" t="s">
        <v>3</v>
      </c>
      <c r="G36" s="50" t="s">
        <v>4</v>
      </c>
    </row>
    <row r="37" spans="2:7" ht="12.75">
      <c r="B37" s="6" t="str">
        <f>I6</f>
        <v>CHOUZY/ CISSE 1</v>
      </c>
      <c r="C37" s="71"/>
      <c r="D37" s="71"/>
      <c r="E37" s="6" t="str">
        <f>I11</f>
        <v>ROMORANTIN 2</v>
      </c>
      <c r="F37" s="71"/>
      <c r="G37" s="71"/>
    </row>
    <row r="38" spans="2:7" ht="12.75">
      <c r="B38" s="5" t="str">
        <f>I7</f>
        <v>COUR CHEVERNY2</v>
      </c>
      <c r="C38" s="70"/>
      <c r="D38" s="70"/>
      <c r="E38" s="5" t="str">
        <f>I9</f>
        <v>NAVEIL 2</v>
      </c>
      <c r="F38" s="70"/>
      <c r="G38" s="70"/>
    </row>
    <row r="39" spans="2:7" ht="12.75">
      <c r="B39" s="6" t="str">
        <f>I10</f>
        <v>OUCQUES </v>
      </c>
      <c r="C39" s="71"/>
      <c r="D39" s="71"/>
      <c r="E39" s="6" t="str">
        <f>I13</f>
        <v>VENDOME 1</v>
      </c>
      <c r="F39" s="71"/>
      <c r="G39" s="71"/>
    </row>
    <row r="40" spans="2:7" ht="12.75">
      <c r="B40" s="5" t="str">
        <f>I12</f>
        <v>SAVIGNY/BRAYE 1</v>
      </c>
      <c r="C40" s="70"/>
      <c r="D40" s="70"/>
      <c r="E40" s="5" t="str">
        <f>I8</f>
        <v>LA CHAUSSEE  2</v>
      </c>
      <c r="F40" s="70"/>
      <c r="G40" s="70"/>
    </row>
    <row r="41" spans="3:7" ht="12.75">
      <c r="C41" s="69"/>
      <c r="D41" s="69"/>
      <c r="F41" s="69"/>
      <c r="G41" s="69"/>
    </row>
    <row r="42" spans="2:7" ht="12.75">
      <c r="B42" s="7" t="s">
        <v>7</v>
      </c>
      <c r="C42" s="67">
        <v>42631</v>
      </c>
      <c r="D42" s="68" t="s">
        <v>27</v>
      </c>
      <c r="E42" s="485" t="s">
        <v>224</v>
      </c>
      <c r="F42" s="486"/>
      <c r="G42" s="110" t="s">
        <v>161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NAVEIL 2</v>
      </c>
      <c r="C45" s="71"/>
      <c r="D45" s="71"/>
      <c r="E45" s="6" t="str">
        <f>I8</f>
        <v>LA CHAUSSEE  2</v>
      </c>
      <c r="F45" s="71"/>
      <c r="G45" s="71"/>
    </row>
    <row r="46" spans="2:7" ht="12.75">
      <c r="B46" s="5" t="str">
        <f>I10</f>
        <v>OUCQUES </v>
      </c>
      <c r="C46" s="70"/>
      <c r="D46" s="70"/>
      <c r="E46" s="5" t="str">
        <f>I6</f>
        <v>CHOUZY/ CISSE 1</v>
      </c>
      <c r="F46" s="70"/>
      <c r="G46" s="70"/>
    </row>
    <row r="47" spans="2:7" ht="12.75">
      <c r="B47" s="6" t="str">
        <f>I12</f>
        <v>SAVIGNY/BRAYE 1</v>
      </c>
      <c r="C47" s="71"/>
      <c r="D47" s="71"/>
      <c r="E47" s="6" t="str">
        <f>I7</f>
        <v>COUR CHEVERNY2</v>
      </c>
      <c r="F47" s="71"/>
      <c r="G47" s="71"/>
    </row>
    <row r="48" spans="2:7" ht="12.75">
      <c r="B48" s="5" t="str">
        <f>I13</f>
        <v>VENDOME 1</v>
      </c>
      <c r="C48" s="70"/>
      <c r="D48" s="70"/>
      <c r="E48" s="5" t="str">
        <f>I11</f>
        <v>ROMORANTIN 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42631</v>
      </c>
      <c r="D50" s="68" t="s">
        <v>1</v>
      </c>
      <c r="E50" s="485" t="s">
        <v>171</v>
      </c>
      <c r="F50" s="486"/>
      <c r="G50" s="110" t="s">
        <v>161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CHOUZY/ CISSE 1</v>
      </c>
      <c r="C53" s="71"/>
      <c r="D53" s="71"/>
      <c r="E53" s="6" t="str">
        <f>I13</f>
        <v>VENDOME 1</v>
      </c>
      <c r="F53" s="71"/>
      <c r="G53" s="71"/>
    </row>
    <row r="54" spans="2:7" ht="12.75">
      <c r="B54" s="5" t="str">
        <f>I7</f>
        <v>COUR CHEVERNY2</v>
      </c>
      <c r="C54" s="70"/>
      <c r="D54" s="70"/>
      <c r="E54" s="5" t="str">
        <f>I8</f>
        <v>LA CHAUSSEE  2</v>
      </c>
      <c r="F54" s="70"/>
      <c r="G54" s="70"/>
    </row>
    <row r="55" spans="2:7" ht="12.75">
      <c r="B55" s="6" t="str">
        <f>I9</f>
        <v>NAVEIL 2</v>
      </c>
      <c r="C55" s="71"/>
      <c r="D55" s="71"/>
      <c r="E55" s="6" t="str">
        <f>I12</f>
        <v>SAVIGNY/BRAYE 1</v>
      </c>
      <c r="F55" s="71"/>
      <c r="G55" s="71"/>
    </row>
    <row r="56" spans="2:7" ht="12.75">
      <c r="B56" s="5" t="str">
        <f>I11</f>
        <v>ROMORANTIN 2</v>
      </c>
      <c r="C56" s="70"/>
      <c r="D56" s="70"/>
      <c r="E56" s="5" t="str">
        <f>I10</f>
        <v>OUCQUES 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B1">
      <selection activeCell="Q33" sqref="Q33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488" t="s">
        <v>21</v>
      </c>
      <c r="C1" s="489"/>
      <c r="D1" s="489"/>
      <c r="E1" s="489"/>
      <c r="F1" s="489"/>
      <c r="G1" s="490"/>
    </row>
    <row r="2" spans="2:7" ht="12.75">
      <c r="B2" s="7" t="s">
        <v>0</v>
      </c>
      <c r="C2" s="67">
        <v>42442</v>
      </c>
      <c r="D2" s="68" t="s">
        <v>1</v>
      </c>
      <c r="E2" s="485" t="s">
        <v>167</v>
      </c>
      <c r="F2" s="486"/>
      <c r="G2" s="424" t="s">
        <v>98</v>
      </c>
    </row>
    <row r="3" spans="3:17" ht="12.75">
      <c r="C3" s="69"/>
      <c r="D3" s="69"/>
      <c r="K3" s="14"/>
      <c r="Q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87" t="s">
        <v>15</v>
      </c>
      <c r="J4" s="487"/>
      <c r="K4" s="29" t="s">
        <v>28</v>
      </c>
      <c r="L4" s="27" t="s">
        <v>29</v>
      </c>
      <c r="M4" s="12" t="s">
        <v>30</v>
      </c>
      <c r="N4" s="12" t="s">
        <v>31</v>
      </c>
      <c r="O4" s="30" t="s">
        <v>32</v>
      </c>
      <c r="P4" s="31" t="s">
        <v>33</v>
      </c>
      <c r="Q4" s="29" t="s">
        <v>34</v>
      </c>
      <c r="R4" s="149" t="s">
        <v>74</v>
      </c>
      <c r="S4" s="12" t="s">
        <v>73</v>
      </c>
      <c r="T4" s="12" t="s">
        <v>31</v>
      </c>
    </row>
    <row r="5" spans="2:20" ht="12.75">
      <c r="B5" s="6" t="str">
        <f>I6</f>
        <v>CHOUZY -S-CISSE 2</v>
      </c>
      <c r="C5" s="71">
        <v>8</v>
      </c>
      <c r="D5" s="71">
        <v>1</v>
      </c>
      <c r="E5" s="6" t="str">
        <f>I12</f>
        <v>SALBRIS 2</v>
      </c>
      <c r="F5" s="71">
        <v>28</v>
      </c>
      <c r="G5" s="71">
        <v>3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I9</f>
        <v>NOYERS-S-CHER 1</v>
      </c>
      <c r="C6" s="70">
        <v>20</v>
      </c>
      <c r="D6" s="70">
        <v>3</v>
      </c>
      <c r="E6" s="5" t="str">
        <f>I7</f>
        <v>LAMOTTE BEUVRON 1 </v>
      </c>
      <c r="F6" s="70">
        <v>16</v>
      </c>
      <c r="G6" s="70">
        <v>1</v>
      </c>
      <c r="I6" s="66" t="s">
        <v>188</v>
      </c>
      <c r="J6" s="3">
        <f>D5+G14+D21+G32+G37+G47+D53</f>
        <v>3</v>
      </c>
      <c r="K6" s="66">
        <v>3</v>
      </c>
      <c r="L6" s="74"/>
      <c r="M6" s="66"/>
      <c r="N6" s="66">
        <v>3</v>
      </c>
      <c r="O6" s="3">
        <f>C5+F14+C21+F32+F37+F47+C53</f>
        <v>28</v>
      </c>
      <c r="P6" s="3">
        <f>F5+C14+F21+C32+C37+C47+F53</f>
        <v>80</v>
      </c>
      <c r="Q6" s="3">
        <f aca="true" t="shared" si="0" ref="Q6:Q13">O6-P6</f>
        <v>-52</v>
      </c>
      <c r="R6" s="3">
        <f>O6+P6</f>
        <v>108</v>
      </c>
      <c r="S6" s="2"/>
      <c r="T6" s="2"/>
    </row>
    <row r="7" spans="2:20" ht="12.75">
      <c r="B7" s="6" t="str">
        <f>I10</f>
        <v>PRUNIERS </v>
      </c>
      <c r="C7" s="71">
        <v>6</v>
      </c>
      <c r="D7" s="71">
        <v>1</v>
      </c>
      <c r="E7" s="6" t="str">
        <f>I13</f>
        <v>SELLES -S-CHER 1</v>
      </c>
      <c r="F7" s="71">
        <v>30</v>
      </c>
      <c r="G7" s="71">
        <v>3</v>
      </c>
      <c r="I7" s="66" t="s">
        <v>187</v>
      </c>
      <c r="J7" s="3">
        <f>G6+D13+G21+D29+G40+G45+G56</f>
        <v>7</v>
      </c>
      <c r="K7" s="66">
        <v>3</v>
      </c>
      <c r="L7" s="66">
        <v>2</v>
      </c>
      <c r="M7" s="66"/>
      <c r="N7" s="66">
        <v>1</v>
      </c>
      <c r="O7" s="3">
        <f>F6+C13+F21+C29+F40+F45+F56</f>
        <v>72</v>
      </c>
      <c r="P7" s="3">
        <f>C6+F13+C21+F29+C40+C45+C56</f>
        <v>36</v>
      </c>
      <c r="Q7" s="3">
        <f t="shared" si="0"/>
        <v>36</v>
      </c>
      <c r="R7" s="3">
        <f aca="true" t="shared" si="1" ref="R7:R13">O7+P7</f>
        <v>108</v>
      </c>
      <c r="S7" s="2"/>
      <c r="T7" s="2"/>
    </row>
    <row r="8" spans="2:20" ht="12.75">
      <c r="B8" s="5" t="str">
        <f>I11</f>
        <v>ROMORANTIN 3</v>
      </c>
      <c r="C8" s="70">
        <v>12</v>
      </c>
      <c r="D8" s="70">
        <v>1</v>
      </c>
      <c r="E8" s="5" t="str">
        <f>I8</f>
        <v>MONTRICHARD 1</v>
      </c>
      <c r="F8" s="70">
        <v>24</v>
      </c>
      <c r="G8" s="70">
        <v>3</v>
      </c>
      <c r="I8" s="66" t="s">
        <v>58</v>
      </c>
      <c r="J8" s="3">
        <f>G8+D14+G23+D30+G39+D45+D54</f>
        <v>9</v>
      </c>
      <c r="K8" s="79">
        <v>3</v>
      </c>
      <c r="L8" s="66">
        <v>3</v>
      </c>
      <c r="M8" s="66"/>
      <c r="N8" s="66"/>
      <c r="O8" s="3">
        <f>F8+C14+F23+C30+F39+C45+C54</f>
        <v>76</v>
      </c>
      <c r="P8" s="3">
        <f>C8+F14+C23+F30+C39+F45+F54</f>
        <v>32</v>
      </c>
      <c r="Q8" s="3">
        <f t="shared" si="0"/>
        <v>44</v>
      </c>
      <c r="R8" s="3">
        <f t="shared" si="1"/>
        <v>108</v>
      </c>
      <c r="S8" s="2"/>
      <c r="T8" s="2"/>
    </row>
    <row r="9" spans="3:20" ht="12.75">
      <c r="C9" s="69"/>
      <c r="D9" s="69"/>
      <c r="I9" s="66" t="s">
        <v>82</v>
      </c>
      <c r="J9" s="3">
        <f>D6+G16+D22+G30+D37+D46+D55</f>
        <v>6</v>
      </c>
      <c r="K9" s="79">
        <v>3</v>
      </c>
      <c r="L9" s="66">
        <v>1</v>
      </c>
      <c r="M9" s="66">
        <v>1</v>
      </c>
      <c r="N9" s="66">
        <v>1</v>
      </c>
      <c r="O9" s="3">
        <f>C6+F16+C22+F30+C37+C46+C55</f>
        <v>38</v>
      </c>
      <c r="P9" s="3">
        <f>F6+C16+F22+C30+F37+F46+F55</f>
        <v>70</v>
      </c>
      <c r="Q9" s="3">
        <f t="shared" si="0"/>
        <v>-32</v>
      </c>
      <c r="R9" s="3">
        <f t="shared" si="1"/>
        <v>108</v>
      </c>
      <c r="S9" s="2"/>
      <c r="T9" s="2"/>
    </row>
    <row r="10" spans="2:20" ht="12.75">
      <c r="B10" s="7" t="s">
        <v>5</v>
      </c>
      <c r="C10" s="67">
        <v>42470</v>
      </c>
      <c r="D10" s="68" t="s">
        <v>27</v>
      </c>
      <c r="E10" s="485" t="s">
        <v>170</v>
      </c>
      <c r="F10" s="486"/>
      <c r="G10" s="423" t="s">
        <v>159</v>
      </c>
      <c r="I10" s="66" t="s">
        <v>189</v>
      </c>
      <c r="J10" s="3">
        <f>D7+G13+D23+G31+G38+D47+G55</f>
        <v>3</v>
      </c>
      <c r="K10" s="74">
        <v>3</v>
      </c>
      <c r="L10" s="66"/>
      <c r="M10" s="66"/>
      <c r="N10" s="66">
        <v>3</v>
      </c>
      <c r="O10" s="3">
        <f>C7+F13+C23+F31+F38+C47+F55</f>
        <v>22</v>
      </c>
      <c r="P10" s="3">
        <f>F7+C13+F23+C31+C38+F47+C55</f>
        <v>86</v>
      </c>
      <c r="Q10" s="3">
        <f t="shared" si="0"/>
        <v>-64</v>
      </c>
      <c r="R10" s="3">
        <f t="shared" si="1"/>
        <v>108</v>
      </c>
      <c r="S10" s="2"/>
      <c r="T10" s="2"/>
    </row>
    <row r="11" spans="3:20" ht="12.75">
      <c r="C11" s="69"/>
      <c r="D11" s="69"/>
      <c r="I11" s="66" t="s">
        <v>48</v>
      </c>
      <c r="J11" s="3">
        <f>D8+G15+D24+G29+D38+G46+G53</f>
        <v>3</v>
      </c>
      <c r="K11" s="78">
        <v>3</v>
      </c>
      <c r="L11" s="75"/>
      <c r="M11" s="66"/>
      <c r="N11" s="66">
        <v>3</v>
      </c>
      <c r="O11" s="3">
        <f>C8+F15+C24+F29+C38+F46+F53</f>
        <v>34</v>
      </c>
      <c r="P11" s="3">
        <f>F8+C15+F24+C29+F38+C46+C53</f>
        <v>74</v>
      </c>
      <c r="Q11" s="3">
        <f t="shared" si="0"/>
        <v>-40</v>
      </c>
      <c r="R11" s="3">
        <f t="shared" si="1"/>
        <v>108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60" t="s">
        <v>4</v>
      </c>
      <c r="I12" s="66" t="s">
        <v>38</v>
      </c>
      <c r="J12" s="3">
        <f>G5+D15+G22+D31+D39+G48+D56</f>
        <v>8</v>
      </c>
      <c r="K12" s="74">
        <v>3</v>
      </c>
      <c r="L12" s="75">
        <v>2</v>
      </c>
      <c r="M12" s="66">
        <v>1</v>
      </c>
      <c r="N12" s="66"/>
      <c r="O12" s="3">
        <f>F5+C15+F22+C31+C39+F48+C56</f>
        <v>68</v>
      </c>
      <c r="P12" s="3">
        <f>C5+F15+C22+F31+F39+C48+F56</f>
        <v>40</v>
      </c>
      <c r="Q12" s="3">
        <f t="shared" si="0"/>
        <v>28</v>
      </c>
      <c r="R12" s="3">
        <f t="shared" si="1"/>
        <v>108</v>
      </c>
      <c r="S12" s="2"/>
      <c r="T12" s="2"/>
    </row>
    <row r="13" spans="2:20" ht="12.75">
      <c r="B13" s="6" t="str">
        <f>I7</f>
        <v>LAMOTTE BEUVRON 1 </v>
      </c>
      <c r="C13" s="71">
        <v>28</v>
      </c>
      <c r="D13" s="71">
        <v>3</v>
      </c>
      <c r="E13" s="6" t="str">
        <f>I10</f>
        <v>PRUNIERS </v>
      </c>
      <c r="F13" s="71">
        <v>8</v>
      </c>
      <c r="G13" s="71">
        <v>1</v>
      </c>
      <c r="I13" s="66" t="s">
        <v>190</v>
      </c>
      <c r="J13" s="3">
        <f>G7+D16+G24+D32+D40+D48+G54</f>
        <v>9</v>
      </c>
      <c r="K13" s="78">
        <v>3</v>
      </c>
      <c r="L13" s="75">
        <v>3</v>
      </c>
      <c r="M13" s="66"/>
      <c r="N13" s="66"/>
      <c r="O13" s="3">
        <f>F7+C16+F24+C32+C40+C48+F54</f>
        <v>94</v>
      </c>
      <c r="P13" s="3">
        <f>C7+F16+C24+F32+F40+F48+C54</f>
        <v>14</v>
      </c>
      <c r="Q13" s="3">
        <f t="shared" si="0"/>
        <v>80</v>
      </c>
      <c r="R13" s="3">
        <f t="shared" si="1"/>
        <v>108</v>
      </c>
      <c r="S13" s="2"/>
      <c r="T13" s="2"/>
    </row>
    <row r="14" spans="2:16" ht="12.75">
      <c r="B14" s="5" t="str">
        <f>I8</f>
        <v>MONTRICHARD 1</v>
      </c>
      <c r="C14" s="70">
        <v>24</v>
      </c>
      <c r="D14" s="70">
        <v>3</v>
      </c>
      <c r="E14" s="5" t="str">
        <f>I6</f>
        <v>CHOUZY -S-CISSE 2</v>
      </c>
      <c r="F14" s="70">
        <v>12</v>
      </c>
      <c r="G14" s="70">
        <v>1</v>
      </c>
      <c r="K14" s="17"/>
      <c r="L14" s="17"/>
      <c r="N14" s="33"/>
      <c r="O14" s="33"/>
      <c r="P14" s="33"/>
    </row>
    <row r="15" spans="2:7" ht="12.75">
      <c r="B15" s="6" t="str">
        <f>I12</f>
        <v>SALBRIS 2</v>
      </c>
      <c r="C15" s="71">
        <v>22</v>
      </c>
      <c r="D15" s="71">
        <v>3</v>
      </c>
      <c r="E15" s="6" t="str">
        <f>I11</f>
        <v>ROMORANTIN 3</v>
      </c>
      <c r="F15" s="71">
        <v>14</v>
      </c>
      <c r="G15" s="71">
        <v>1</v>
      </c>
    </row>
    <row r="16" spans="2:7" ht="12.75">
      <c r="B16" s="5" t="str">
        <f>I13</f>
        <v>SELLES -S-CHER 1</v>
      </c>
      <c r="C16" s="70">
        <v>36</v>
      </c>
      <c r="D16" s="70">
        <v>3</v>
      </c>
      <c r="E16" s="5" t="str">
        <f>I9</f>
        <v>NOYERS-S-CHER 1</v>
      </c>
      <c r="F16" s="70">
        <v>0</v>
      </c>
      <c r="G16" s="70">
        <v>1</v>
      </c>
    </row>
    <row r="17" spans="3:18" ht="12.75">
      <c r="C17" s="69"/>
      <c r="D17" s="69"/>
      <c r="F17" s="69"/>
      <c r="G17" s="69"/>
      <c r="I17" s="286" t="s">
        <v>105</v>
      </c>
      <c r="J17" s="280"/>
      <c r="K17" s="280" t="s">
        <v>28</v>
      </c>
      <c r="L17" s="280" t="s">
        <v>29</v>
      </c>
      <c r="M17" s="280" t="s">
        <v>30</v>
      </c>
      <c r="N17" s="280" t="s">
        <v>31</v>
      </c>
      <c r="O17" s="280" t="s">
        <v>32</v>
      </c>
      <c r="P17" s="287" t="s">
        <v>101</v>
      </c>
      <c r="Q17" s="280" t="s">
        <v>34</v>
      </c>
      <c r="R17" s="280" t="s">
        <v>74</v>
      </c>
    </row>
    <row r="18" spans="2:18" ht="12.75">
      <c r="B18" s="7" t="s">
        <v>10</v>
      </c>
      <c r="C18" s="67">
        <v>42470</v>
      </c>
      <c r="D18" s="68" t="s">
        <v>1</v>
      </c>
      <c r="E18" s="485" t="s">
        <v>170</v>
      </c>
      <c r="F18" s="486"/>
      <c r="G18" s="423" t="s">
        <v>159</v>
      </c>
      <c r="H18" s="33"/>
      <c r="I18" s="2" t="s">
        <v>12</v>
      </c>
      <c r="J18" s="137" t="s">
        <v>4</v>
      </c>
      <c r="K18" s="137"/>
      <c r="L18" s="137"/>
      <c r="M18" s="137"/>
      <c r="N18" s="137"/>
      <c r="O18" s="137"/>
      <c r="P18" s="137"/>
      <c r="Q18" s="137"/>
      <c r="R18" s="137"/>
    </row>
    <row r="19" spans="3:18" ht="12.75">
      <c r="C19" s="69"/>
      <c r="D19" s="69"/>
      <c r="H19" s="33"/>
      <c r="I19" s="2" t="s">
        <v>190</v>
      </c>
      <c r="J19" s="46">
        <v>9</v>
      </c>
      <c r="K19" s="46">
        <v>3</v>
      </c>
      <c r="L19" s="46">
        <v>3</v>
      </c>
      <c r="M19" s="46"/>
      <c r="N19" s="46"/>
      <c r="O19" s="46">
        <v>94</v>
      </c>
      <c r="P19" s="46">
        <v>14</v>
      </c>
      <c r="Q19" s="46">
        <v>80</v>
      </c>
      <c r="R19" s="46">
        <v>108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H20" s="33"/>
      <c r="I20" s="2" t="s">
        <v>58</v>
      </c>
      <c r="J20" s="46">
        <v>9</v>
      </c>
      <c r="K20" s="46">
        <v>3</v>
      </c>
      <c r="L20" s="46">
        <v>3</v>
      </c>
      <c r="M20" s="46"/>
      <c r="N20" s="46"/>
      <c r="O20" s="46">
        <v>76</v>
      </c>
      <c r="P20" s="46">
        <v>32</v>
      </c>
      <c r="Q20" s="46">
        <v>44</v>
      </c>
      <c r="R20" s="46">
        <v>108</v>
      </c>
    </row>
    <row r="21" spans="2:18" ht="12.75">
      <c r="B21" s="6" t="str">
        <f>I6</f>
        <v>CHOUZY -S-CISSE 2</v>
      </c>
      <c r="C21" s="71">
        <v>8</v>
      </c>
      <c r="D21" s="71">
        <v>1</v>
      </c>
      <c r="E21" s="6" t="str">
        <f>I7</f>
        <v>LAMOTTE BEUVRON 1 </v>
      </c>
      <c r="F21" s="71">
        <v>28</v>
      </c>
      <c r="G21" s="71">
        <v>3</v>
      </c>
      <c r="I21" s="2" t="s">
        <v>38</v>
      </c>
      <c r="J21" s="46">
        <v>8</v>
      </c>
      <c r="K21" s="46">
        <v>3</v>
      </c>
      <c r="L21" s="46">
        <v>2</v>
      </c>
      <c r="M21" s="46">
        <v>1</v>
      </c>
      <c r="N21" s="46"/>
      <c r="O21" s="46">
        <v>68</v>
      </c>
      <c r="P21" s="46">
        <v>40</v>
      </c>
      <c r="Q21" s="46">
        <v>28</v>
      </c>
      <c r="R21" s="46">
        <v>108</v>
      </c>
    </row>
    <row r="22" spans="2:18" ht="12.75">
      <c r="B22" s="5" t="str">
        <f>I9</f>
        <v>NOYERS-S-CHER 1</v>
      </c>
      <c r="C22" s="70">
        <v>18</v>
      </c>
      <c r="D22" s="70">
        <v>2</v>
      </c>
      <c r="E22" s="5" t="str">
        <f>I12</f>
        <v>SALBRIS 2</v>
      </c>
      <c r="F22" s="70">
        <v>18</v>
      </c>
      <c r="G22" s="70">
        <v>2</v>
      </c>
      <c r="I22" s="136" t="s">
        <v>187</v>
      </c>
      <c r="J22" s="46">
        <v>7</v>
      </c>
      <c r="K22" s="46">
        <v>3</v>
      </c>
      <c r="L22" s="46">
        <v>2</v>
      </c>
      <c r="M22" s="46"/>
      <c r="N22" s="46">
        <v>1</v>
      </c>
      <c r="O22" s="46">
        <v>72</v>
      </c>
      <c r="P22" s="46">
        <v>36</v>
      </c>
      <c r="Q22" s="46">
        <v>36</v>
      </c>
      <c r="R22" s="46">
        <v>108</v>
      </c>
    </row>
    <row r="23" spans="2:18" ht="12.75">
      <c r="B23" s="6" t="str">
        <f>I10</f>
        <v>PRUNIERS </v>
      </c>
      <c r="C23" s="71">
        <v>8</v>
      </c>
      <c r="D23" s="71">
        <v>1</v>
      </c>
      <c r="E23" s="6" t="str">
        <f>I8</f>
        <v>MONTRICHARD 1</v>
      </c>
      <c r="F23" s="71">
        <v>28</v>
      </c>
      <c r="G23" s="71">
        <v>3</v>
      </c>
      <c r="I23" s="136" t="s">
        <v>82</v>
      </c>
      <c r="J23" s="46">
        <v>6</v>
      </c>
      <c r="K23" s="46">
        <v>3</v>
      </c>
      <c r="L23" s="46">
        <v>1</v>
      </c>
      <c r="M23" s="46">
        <v>1</v>
      </c>
      <c r="N23" s="46">
        <v>1</v>
      </c>
      <c r="O23" s="46">
        <v>38</v>
      </c>
      <c r="P23" s="46">
        <v>70</v>
      </c>
      <c r="Q23" s="46">
        <v>-32</v>
      </c>
      <c r="R23" s="46">
        <v>108</v>
      </c>
    </row>
    <row r="24" spans="2:18" ht="12.75">
      <c r="B24" s="5" t="str">
        <f>I11</f>
        <v>ROMORANTIN 3</v>
      </c>
      <c r="C24" s="70">
        <v>8</v>
      </c>
      <c r="D24" s="70">
        <v>1</v>
      </c>
      <c r="E24" s="5" t="str">
        <f>I13</f>
        <v>SELLES -S-CHER 1</v>
      </c>
      <c r="F24" s="70">
        <v>28</v>
      </c>
      <c r="G24" s="70">
        <v>3</v>
      </c>
      <c r="I24" s="21" t="s">
        <v>48</v>
      </c>
      <c r="J24" s="247">
        <v>3</v>
      </c>
      <c r="K24" s="247">
        <v>3</v>
      </c>
      <c r="L24" s="247"/>
      <c r="M24" s="247"/>
      <c r="N24" s="247">
        <v>3</v>
      </c>
      <c r="O24" s="247">
        <v>34</v>
      </c>
      <c r="P24" s="247">
        <v>74</v>
      </c>
      <c r="Q24" s="247">
        <v>-40</v>
      </c>
      <c r="R24" s="247">
        <v>108</v>
      </c>
    </row>
    <row r="25" spans="3:18" ht="12.75">
      <c r="C25" s="69"/>
      <c r="D25" s="69"/>
      <c r="I25" s="2" t="s">
        <v>188</v>
      </c>
      <c r="J25" s="209">
        <v>3</v>
      </c>
      <c r="K25" s="209">
        <v>3</v>
      </c>
      <c r="L25" s="209"/>
      <c r="M25" s="209"/>
      <c r="N25" s="209">
        <v>3</v>
      </c>
      <c r="O25" s="209">
        <v>28</v>
      </c>
      <c r="P25" s="209">
        <v>80</v>
      </c>
      <c r="Q25" s="209">
        <v>-52</v>
      </c>
      <c r="R25" s="209">
        <v>108</v>
      </c>
    </row>
    <row r="26" spans="2:18" ht="12.75">
      <c r="B26" s="7" t="s">
        <v>9</v>
      </c>
      <c r="C26" s="67">
        <v>42547</v>
      </c>
      <c r="D26" s="68" t="s">
        <v>27</v>
      </c>
      <c r="E26" s="485" t="s">
        <v>223</v>
      </c>
      <c r="F26" s="486"/>
      <c r="G26" s="418" t="s">
        <v>162</v>
      </c>
      <c r="I26" s="136" t="s">
        <v>189</v>
      </c>
      <c r="J26" s="46">
        <v>3</v>
      </c>
      <c r="K26" s="46">
        <v>3</v>
      </c>
      <c r="L26" s="46"/>
      <c r="M26" s="46"/>
      <c r="N26" s="46">
        <v>3</v>
      </c>
      <c r="O26" s="46">
        <v>22</v>
      </c>
      <c r="P26" s="46">
        <v>86</v>
      </c>
      <c r="Q26" s="46">
        <v>-64</v>
      </c>
      <c r="R26" s="46">
        <v>108</v>
      </c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LAMOTTE BEUVRON 1 </v>
      </c>
      <c r="C29" s="71"/>
      <c r="D29" s="71"/>
      <c r="E29" s="6" t="str">
        <f>I11</f>
        <v>ROMORANTIN 3</v>
      </c>
      <c r="F29" s="71"/>
      <c r="G29" s="71"/>
      <c r="I29" s="236"/>
    </row>
    <row r="30" spans="2:7" ht="12.75">
      <c r="B30" s="5" t="str">
        <f>I8</f>
        <v>MONTRICHARD 1</v>
      </c>
      <c r="C30" s="70"/>
      <c r="D30" s="70"/>
      <c r="E30" s="5" t="str">
        <f>I9</f>
        <v>NOYERS-S-CHER 1</v>
      </c>
      <c r="F30" s="70"/>
      <c r="G30" s="70"/>
    </row>
    <row r="31" spans="2:13" ht="12.75">
      <c r="B31" s="6" t="str">
        <f>I12</f>
        <v>SALBRIS 2</v>
      </c>
      <c r="C31" s="71"/>
      <c r="D31" s="71"/>
      <c r="E31" s="6" t="str">
        <f>I10</f>
        <v>PRUNIERS </v>
      </c>
      <c r="F31" s="71"/>
      <c r="G31" s="71"/>
      <c r="I31" s="150" t="s">
        <v>95</v>
      </c>
      <c r="J31" s="149"/>
      <c r="K31" s="285"/>
      <c r="L31" s="285"/>
      <c r="M31" s="214"/>
    </row>
    <row r="32" spans="2:9" ht="12.75">
      <c r="B32" s="5" t="str">
        <f>I13</f>
        <v>SELLES -S-CHER 1</v>
      </c>
      <c r="C32" s="70"/>
      <c r="D32" s="70"/>
      <c r="E32" s="5" t="str">
        <f>I6</f>
        <v>CHOUZY -S-CISSE 2</v>
      </c>
      <c r="F32" s="70"/>
      <c r="G32" s="70"/>
      <c r="H32" s="21"/>
      <c r="I32" s="2" t="s">
        <v>234</v>
      </c>
    </row>
    <row r="33" spans="3:9" ht="12.75">
      <c r="C33" s="69"/>
      <c r="D33" s="69"/>
      <c r="F33" s="69"/>
      <c r="G33" s="69"/>
      <c r="I33" s="62" t="s">
        <v>236</v>
      </c>
    </row>
    <row r="34" spans="2:10" ht="12.75">
      <c r="B34" s="7" t="s">
        <v>8</v>
      </c>
      <c r="C34" s="67">
        <v>42547</v>
      </c>
      <c r="D34" s="68" t="s">
        <v>1</v>
      </c>
      <c r="E34" s="485" t="s">
        <v>223</v>
      </c>
      <c r="F34" s="486"/>
      <c r="G34" s="418" t="s">
        <v>162</v>
      </c>
      <c r="I34" s="41" t="s">
        <v>246</v>
      </c>
      <c r="J34" s="15"/>
    </row>
    <row r="35" spans="3:4" ht="12.75">
      <c r="C35" s="69"/>
      <c r="D35" s="69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NOYERS-S-CHER 1</v>
      </c>
      <c r="C37" s="71"/>
      <c r="D37" s="71"/>
      <c r="E37" s="6" t="str">
        <f>I6</f>
        <v>CHOUZY -S-CISSE 2</v>
      </c>
      <c r="F37" s="71"/>
      <c r="G37" s="71"/>
    </row>
    <row r="38" spans="2:7" ht="12.75">
      <c r="B38" s="5" t="str">
        <f>I11</f>
        <v>ROMORANTIN 3</v>
      </c>
      <c r="C38" s="70"/>
      <c r="D38" s="70"/>
      <c r="E38" s="5" t="str">
        <f>I10</f>
        <v>PRUNIERS </v>
      </c>
      <c r="F38" s="70"/>
      <c r="G38" s="70"/>
    </row>
    <row r="39" spans="2:7" ht="12.75">
      <c r="B39" s="6" t="str">
        <f>I12</f>
        <v>SALBRIS 2</v>
      </c>
      <c r="C39" s="71"/>
      <c r="D39" s="71"/>
      <c r="E39" s="6" t="str">
        <f>I8</f>
        <v>MONTRICHARD 1</v>
      </c>
      <c r="F39" s="71"/>
      <c r="G39" s="71"/>
    </row>
    <row r="40" spans="2:7" ht="12.75">
      <c r="B40" s="5" t="str">
        <f>I13</f>
        <v>SELLES -S-CHER 1</v>
      </c>
      <c r="C40" s="70"/>
      <c r="D40" s="70"/>
      <c r="E40" s="5" t="str">
        <f>I7</f>
        <v>LAMOTTE BEUVRON 1 </v>
      </c>
      <c r="F40" s="70"/>
      <c r="G40" s="70"/>
    </row>
    <row r="41" spans="3:4" ht="12.75">
      <c r="C41" s="69"/>
      <c r="D41" s="69"/>
    </row>
    <row r="42" spans="2:7" ht="12.75">
      <c r="B42" s="7" t="s">
        <v>7</v>
      </c>
      <c r="C42" s="67">
        <v>42631</v>
      </c>
      <c r="D42" s="68" t="s">
        <v>27</v>
      </c>
      <c r="E42" s="485" t="s">
        <v>225</v>
      </c>
      <c r="F42" s="486"/>
      <c r="G42" s="110" t="s">
        <v>161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MONTRICHARD 1</v>
      </c>
      <c r="C45" s="71"/>
      <c r="D45" s="71"/>
      <c r="E45" s="6" t="str">
        <f>I7</f>
        <v>LAMOTTE BEUVRON 1 </v>
      </c>
      <c r="F45" s="71"/>
      <c r="G45" s="71"/>
    </row>
    <row r="46" spans="2:7" ht="12.75">
      <c r="B46" s="5" t="str">
        <f>I9</f>
        <v>NOYERS-S-CHER 1</v>
      </c>
      <c r="C46" s="70"/>
      <c r="D46" s="70"/>
      <c r="E46" s="5" t="str">
        <f>I11</f>
        <v>ROMORANTIN 3</v>
      </c>
      <c r="F46" s="70"/>
      <c r="G46" s="70"/>
    </row>
    <row r="47" spans="2:7" ht="12.75">
      <c r="B47" s="6" t="str">
        <f>I10</f>
        <v>PRUNIERS </v>
      </c>
      <c r="C47" s="71"/>
      <c r="D47" s="71"/>
      <c r="E47" s="6" t="str">
        <f>I6</f>
        <v>CHOUZY -S-CISSE 2</v>
      </c>
      <c r="F47" s="71"/>
      <c r="G47" s="71"/>
    </row>
    <row r="48" spans="2:7" ht="12.75">
      <c r="B48" s="5" t="str">
        <f>I13</f>
        <v>SELLES -S-CHER 1</v>
      </c>
      <c r="C48" s="70"/>
      <c r="D48" s="70"/>
      <c r="E48" s="5" t="str">
        <f>I12</f>
        <v>SALBRIS 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42631</v>
      </c>
      <c r="D50" s="68" t="s">
        <v>1</v>
      </c>
      <c r="E50" s="485" t="s">
        <v>171</v>
      </c>
      <c r="F50" s="486"/>
      <c r="G50" s="110" t="s">
        <v>161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 -S-CISSE 2</v>
      </c>
      <c r="C53" s="71"/>
      <c r="D53" s="71"/>
      <c r="E53" s="6" t="str">
        <f>I11</f>
        <v>ROMORANTIN 3</v>
      </c>
      <c r="F53" s="71"/>
      <c r="G53" s="71"/>
    </row>
    <row r="54" spans="2:7" ht="12.75">
      <c r="B54" s="5" t="str">
        <f>I8</f>
        <v>MONTRICHARD 1</v>
      </c>
      <c r="C54" s="70"/>
      <c r="D54" s="70"/>
      <c r="E54" s="5" t="str">
        <f>I13</f>
        <v>SELLES -S-CHER 1</v>
      </c>
      <c r="F54" s="70"/>
      <c r="G54" s="70"/>
    </row>
    <row r="55" spans="2:7" ht="12.75">
      <c r="B55" s="6" t="str">
        <f>I9</f>
        <v>NOYERS-S-CHER 1</v>
      </c>
      <c r="C55" s="71"/>
      <c r="D55" s="71"/>
      <c r="E55" s="6" t="str">
        <f>I10</f>
        <v>PRUNIERS </v>
      </c>
      <c r="F55" s="71"/>
      <c r="G55" s="71"/>
    </row>
    <row r="56" spans="2:7" ht="12.75">
      <c r="B56" s="5" t="str">
        <f>I12</f>
        <v>SALBRIS 2</v>
      </c>
      <c r="C56" s="70"/>
      <c r="D56" s="70"/>
      <c r="E56" s="5" t="str">
        <f>I7</f>
        <v>LAMOTTE BEUVRON 1 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R34" sqref="R34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91" t="s">
        <v>22</v>
      </c>
      <c r="C1" s="492"/>
      <c r="D1" s="492"/>
      <c r="E1" s="492"/>
      <c r="F1" s="492"/>
      <c r="G1" s="493"/>
    </row>
    <row r="2" spans="2:7" ht="12.75">
      <c r="B2" s="7" t="s">
        <v>0</v>
      </c>
      <c r="C2" s="67">
        <v>42442</v>
      </c>
      <c r="D2" s="68" t="s">
        <v>1</v>
      </c>
      <c r="E2" s="458" t="s">
        <v>172</v>
      </c>
      <c r="F2" s="459"/>
      <c r="G2" s="418" t="s">
        <v>99</v>
      </c>
    </row>
    <row r="3" spans="3:20" ht="12.75">
      <c r="C3" s="69"/>
      <c r="D3" s="69"/>
      <c r="N3" s="14"/>
      <c r="Q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94" t="s">
        <v>16</v>
      </c>
      <c r="J4" s="494"/>
      <c r="K4" s="23" t="s">
        <v>28</v>
      </c>
      <c r="L4" s="26" t="s">
        <v>29</v>
      </c>
      <c r="M4" s="13" t="s">
        <v>30</v>
      </c>
      <c r="N4" s="25" t="s">
        <v>31</v>
      </c>
      <c r="O4" s="26" t="s">
        <v>32</v>
      </c>
      <c r="P4" s="26" t="s">
        <v>33</v>
      </c>
      <c r="Q4" s="13" t="s">
        <v>34</v>
      </c>
      <c r="R4" s="148" t="s">
        <v>74</v>
      </c>
      <c r="S4" s="143" t="s">
        <v>73</v>
      </c>
      <c r="T4" s="13" t="s">
        <v>31</v>
      </c>
      <c r="U4" s="15"/>
    </row>
    <row r="5" spans="2:20" ht="12.75">
      <c r="B5" s="6" t="str">
        <f>I6</f>
        <v>CHOUZY / CISSE 3</v>
      </c>
      <c r="C5" s="71">
        <v>24</v>
      </c>
      <c r="D5" s="71">
        <v>3</v>
      </c>
      <c r="E5" s="6" t="str">
        <f>I7</f>
        <v>MONTOIRE 2</v>
      </c>
      <c r="F5" s="71">
        <v>12</v>
      </c>
      <c r="G5" s="71">
        <v>1</v>
      </c>
      <c r="I5" s="3" t="s">
        <v>12</v>
      </c>
      <c r="J5" s="2" t="s">
        <v>4</v>
      </c>
      <c r="K5" s="22"/>
      <c r="L5" s="17"/>
      <c r="M5" s="18"/>
      <c r="N5" s="18"/>
      <c r="O5" s="17"/>
      <c r="P5" s="18"/>
      <c r="Q5" s="17"/>
      <c r="R5" s="2"/>
      <c r="S5" s="18"/>
      <c r="T5" s="2"/>
    </row>
    <row r="6" spans="2:20" ht="12.75">
      <c r="B6" s="5" t="str">
        <f>I11</f>
        <v>VENDOME 2</v>
      </c>
      <c r="C6" s="70">
        <v>32</v>
      </c>
      <c r="D6" s="70">
        <v>3</v>
      </c>
      <c r="E6" s="5" t="str">
        <f>I10</f>
        <v>SELOMMES</v>
      </c>
      <c r="F6" s="70">
        <v>4</v>
      </c>
      <c r="G6" s="70">
        <v>1</v>
      </c>
      <c r="I6" s="81" t="s">
        <v>191</v>
      </c>
      <c r="J6" s="3">
        <f>D5+D16+D21+G30+D39+G46+D54</f>
        <v>5</v>
      </c>
      <c r="K6" s="78">
        <v>2</v>
      </c>
      <c r="L6" s="66">
        <v>1</v>
      </c>
      <c r="M6" s="83">
        <v>1</v>
      </c>
      <c r="N6" s="78">
        <v>0</v>
      </c>
      <c r="O6" s="3">
        <f>C5+C21+F30+C39+F46+C54</f>
        <v>42</v>
      </c>
      <c r="P6" s="3">
        <f>F5+F21+C30+F39+C46+F54</f>
        <v>30</v>
      </c>
      <c r="Q6" s="3">
        <f aca="true" t="shared" si="0" ref="Q6:Q12">O6-P6</f>
        <v>12</v>
      </c>
      <c r="R6" s="43">
        <f aca="true" t="shared" si="1" ref="R6:R12">O6+P6</f>
        <v>72</v>
      </c>
      <c r="S6" s="14"/>
      <c r="T6" s="136"/>
    </row>
    <row r="7" spans="2:20" ht="12.75">
      <c r="B7" s="6" t="str">
        <f>I9</f>
        <v>SAVIGNY-S-BRAYE 2</v>
      </c>
      <c r="C7" s="71">
        <v>6</v>
      </c>
      <c r="D7" s="71">
        <v>1</v>
      </c>
      <c r="E7" s="6" t="str">
        <f>I12</f>
        <v>VILLEBAROU 2</v>
      </c>
      <c r="F7" s="71">
        <v>30</v>
      </c>
      <c r="G7" s="71">
        <v>3</v>
      </c>
      <c r="I7" s="82" t="s">
        <v>61</v>
      </c>
      <c r="J7" s="3">
        <f>G5+G14+D22+G31+D38+D48+G55</f>
        <v>4</v>
      </c>
      <c r="K7" s="74">
        <v>3</v>
      </c>
      <c r="L7" s="78"/>
      <c r="M7" s="78">
        <v>1</v>
      </c>
      <c r="N7" s="78">
        <v>2</v>
      </c>
      <c r="O7" s="3">
        <f>F5+F14+C22+F31+C38+F55</f>
        <v>46</v>
      </c>
      <c r="P7" s="3">
        <f>C5+C14+F22+C31+F38+C55</f>
        <v>62</v>
      </c>
      <c r="Q7" s="3">
        <f t="shared" si="0"/>
        <v>-16</v>
      </c>
      <c r="R7" s="43">
        <f t="shared" si="1"/>
        <v>108</v>
      </c>
      <c r="S7" s="14"/>
      <c r="T7" s="136"/>
    </row>
    <row r="8" spans="2:20" ht="12.75">
      <c r="B8" s="5" t="str">
        <f>I8</f>
        <v>MONT-P-CHAMBORD 2</v>
      </c>
      <c r="C8" s="70"/>
      <c r="D8" s="70"/>
      <c r="E8" s="5" t="s">
        <v>42</v>
      </c>
      <c r="F8" s="70"/>
      <c r="G8" s="70"/>
      <c r="I8" s="82" t="s">
        <v>54</v>
      </c>
      <c r="J8" s="3">
        <f>D8+D13+G22+D30+G37+D45+G53</f>
        <v>4</v>
      </c>
      <c r="K8" s="78">
        <v>2</v>
      </c>
      <c r="L8" s="78">
        <v>1</v>
      </c>
      <c r="M8" s="66"/>
      <c r="N8" s="84">
        <v>1</v>
      </c>
      <c r="O8" s="3">
        <f>C13+F22+C30+F37+C45+F53</f>
        <v>36</v>
      </c>
      <c r="P8" s="3">
        <f>F13+C22+F30+C37+F45+C53</f>
        <v>36</v>
      </c>
      <c r="Q8" s="3">
        <f t="shared" si="0"/>
        <v>0</v>
      </c>
      <c r="R8" s="43">
        <f t="shared" si="1"/>
        <v>72</v>
      </c>
      <c r="S8" s="14"/>
      <c r="T8" s="136"/>
    </row>
    <row r="9" spans="3:20" ht="12.75">
      <c r="C9" s="69"/>
      <c r="D9" s="69"/>
      <c r="I9" s="82" t="s">
        <v>139</v>
      </c>
      <c r="J9" s="3">
        <f>D7+D14+D24+D29+G39+D47+D53</f>
        <v>3</v>
      </c>
      <c r="K9" s="79">
        <v>2</v>
      </c>
      <c r="L9" s="66"/>
      <c r="M9" s="85">
        <v>1</v>
      </c>
      <c r="N9" s="78">
        <v>1</v>
      </c>
      <c r="O9" s="3">
        <f>C7+C14+C29+F39+C47+C53</f>
        <v>24</v>
      </c>
      <c r="P9" s="3">
        <f>F7+F14+F29+C39+F47+F53</f>
        <v>48</v>
      </c>
      <c r="Q9" s="3">
        <f t="shared" si="0"/>
        <v>-24</v>
      </c>
      <c r="R9" s="43">
        <f t="shared" si="1"/>
        <v>72</v>
      </c>
      <c r="S9" s="14"/>
      <c r="T9" s="136"/>
    </row>
    <row r="10" spans="2:20" ht="12.75">
      <c r="B10" s="7" t="s">
        <v>5</v>
      </c>
      <c r="C10" s="67">
        <v>42470</v>
      </c>
      <c r="D10" s="68" t="s">
        <v>27</v>
      </c>
      <c r="E10" s="485" t="s">
        <v>92</v>
      </c>
      <c r="F10" s="486"/>
      <c r="G10" s="418" t="s">
        <v>99</v>
      </c>
      <c r="I10" s="82" t="s">
        <v>70</v>
      </c>
      <c r="J10" s="3">
        <f>G6+D15+G21+D32+D37+G47+D55</f>
        <v>4</v>
      </c>
      <c r="K10" s="79">
        <v>3</v>
      </c>
      <c r="L10" s="78"/>
      <c r="M10" s="78">
        <v>1</v>
      </c>
      <c r="N10" s="78">
        <v>2</v>
      </c>
      <c r="O10" s="3">
        <f>F6+C15+F21+C37+F47+C55</f>
        <v>32</v>
      </c>
      <c r="P10" s="3">
        <f>C6+F15+C21+F37+C47+F55</f>
        <v>76</v>
      </c>
      <c r="Q10" s="3">
        <f t="shared" si="0"/>
        <v>-44</v>
      </c>
      <c r="R10" s="43">
        <f t="shared" si="1"/>
        <v>108</v>
      </c>
      <c r="S10" s="14"/>
      <c r="T10" s="136"/>
    </row>
    <row r="11" spans="3:20" ht="12.75">
      <c r="C11" s="69"/>
      <c r="D11" s="69"/>
      <c r="I11" s="82" t="s">
        <v>68</v>
      </c>
      <c r="J11" s="3">
        <f>D6+G13+D23+G29+G38+D46+D56</f>
        <v>7</v>
      </c>
      <c r="K11" s="79">
        <v>3</v>
      </c>
      <c r="L11" s="78">
        <v>2</v>
      </c>
      <c r="M11" s="78"/>
      <c r="N11" s="78">
        <v>1</v>
      </c>
      <c r="O11" s="3">
        <f>C6+F13+C23+F29+F38+D46</f>
        <v>66</v>
      </c>
      <c r="P11" s="3">
        <f>F6+C13+F23+C29+C38+F46</f>
        <v>42</v>
      </c>
      <c r="Q11" s="3">
        <f t="shared" si="0"/>
        <v>24</v>
      </c>
      <c r="R11" s="43">
        <f t="shared" si="1"/>
        <v>108</v>
      </c>
      <c r="S11" s="14"/>
      <c r="T11" s="136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2" t="s">
        <v>138</v>
      </c>
      <c r="J12" s="3">
        <f>G7+G15+G23+D31+D40+G45+G54</f>
        <v>9</v>
      </c>
      <c r="K12" s="79">
        <v>3</v>
      </c>
      <c r="L12" s="66">
        <v>3</v>
      </c>
      <c r="M12" s="85"/>
      <c r="N12" s="78"/>
      <c r="O12" s="3">
        <f>F7+F15+F23+C31+F45+F54</f>
        <v>78</v>
      </c>
      <c r="P12" s="3">
        <f>C7+C15+C23+F31+F45+F54</f>
        <v>30</v>
      </c>
      <c r="Q12" s="3">
        <f t="shared" si="0"/>
        <v>48</v>
      </c>
      <c r="R12" s="43">
        <f t="shared" si="1"/>
        <v>108</v>
      </c>
      <c r="S12" s="14"/>
      <c r="T12" s="136"/>
    </row>
    <row r="13" spans="2:20" ht="12.75">
      <c r="B13" s="6" t="str">
        <f>I8</f>
        <v>MONT-P-CHAMBORD 2</v>
      </c>
      <c r="C13" s="71">
        <v>16</v>
      </c>
      <c r="D13" s="71">
        <v>1</v>
      </c>
      <c r="E13" s="6" t="str">
        <f>I11</f>
        <v>VENDOME 2</v>
      </c>
      <c r="F13" s="71">
        <v>20</v>
      </c>
      <c r="G13" s="71">
        <v>3</v>
      </c>
      <c r="I13" s="82"/>
      <c r="J13" s="3"/>
      <c r="K13" s="66"/>
      <c r="L13" s="86"/>
      <c r="M13" s="85"/>
      <c r="N13" s="66"/>
      <c r="O13" s="3"/>
      <c r="P13" s="3"/>
      <c r="Q13" s="3"/>
      <c r="R13" s="43"/>
      <c r="S13" s="14"/>
      <c r="T13" s="136"/>
    </row>
    <row r="14" spans="2:19" ht="12.75">
      <c r="B14" s="5" t="str">
        <f>I9</f>
        <v>SAVIGNY-S-BRAYE 2</v>
      </c>
      <c r="C14" s="70">
        <v>18</v>
      </c>
      <c r="D14" s="70">
        <v>2</v>
      </c>
      <c r="E14" s="5" t="str">
        <f>I7</f>
        <v>MONTOIRE 2</v>
      </c>
      <c r="F14" s="70">
        <v>18</v>
      </c>
      <c r="G14" s="70">
        <v>2</v>
      </c>
      <c r="Q14" s="17"/>
      <c r="S14" s="33"/>
    </row>
    <row r="15" spans="2:7" ht="12.75">
      <c r="B15" s="6" t="str">
        <f>I10</f>
        <v>SELOMMES</v>
      </c>
      <c r="C15" s="71">
        <v>10</v>
      </c>
      <c r="D15" s="71">
        <v>1</v>
      </c>
      <c r="E15" s="6" t="str">
        <f>I12</f>
        <v>VILLEBAROU 2</v>
      </c>
      <c r="F15" s="71">
        <v>26</v>
      </c>
      <c r="G15" s="71">
        <v>3</v>
      </c>
    </row>
    <row r="16" spans="2:7" ht="12.75">
      <c r="B16" s="5" t="str">
        <f>I6</f>
        <v>CHOUZY / CISSE 3</v>
      </c>
      <c r="C16" s="70"/>
      <c r="D16" s="70"/>
      <c r="E16" s="5" t="s">
        <v>42</v>
      </c>
      <c r="F16" s="70"/>
      <c r="G16" s="70"/>
    </row>
    <row r="17" spans="3:18" ht="12.75">
      <c r="C17" s="69"/>
      <c r="D17" s="69"/>
      <c r="I17" s="256" t="s">
        <v>106</v>
      </c>
      <c r="J17" s="254"/>
      <c r="K17" s="148" t="s">
        <v>28</v>
      </c>
      <c r="L17" s="148" t="s">
        <v>29</v>
      </c>
      <c r="M17" s="148" t="s">
        <v>30</v>
      </c>
      <c r="N17" s="148" t="s">
        <v>31</v>
      </c>
      <c r="O17" s="148" t="s">
        <v>32</v>
      </c>
      <c r="P17" s="257" t="s">
        <v>101</v>
      </c>
      <c r="Q17" s="148" t="s">
        <v>34</v>
      </c>
      <c r="R17" s="254" t="s">
        <v>74</v>
      </c>
    </row>
    <row r="18" spans="2:18" ht="12.75">
      <c r="B18" s="7" t="s">
        <v>10</v>
      </c>
      <c r="C18" s="67">
        <v>42470</v>
      </c>
      <c r="D18" s="68"/>
      <c r="E18" s="485" t="s">
        <v>89</v>
      </c>
      <c r="F18" s="486"/>
      <c r="G18" s="418" t="s">
        <v>99</v>
      </c>
      <c r="I18" s="2" t="s">
        <v>12</v>
      </c>
      <c r="J18" s="137" t="s">
        <v>4</v>
      </c>
      <c r="K18" s="136"/>
      <c r="L18" s="136"/>
      <c r="M18" s="136"/>
      <c r="N18" s="136"/>
      <c r="O18" s="136"/>
      <c r="P18" s="136"/>
      <c r="Q18" s="136"/>
      <c r="R18" s="137"/>
    </row>
    <row r="19" spans="3:18" ht="12.75">
      <c r="C19" s="69"/>
      <c r="D19" s="69"/>
      <c r="I19" s="136" t="s">
        <v>138</v>
      </c>
      <c r="J19" s="46">
        <v>9</v>
      </c>
      <c r="K19" s="43">
        <v>3</v>
      </c>
      <c r="L19" s="43">
        <v>3</v>
      </c>
      <c r="M19" s="43"/>
      <c r="N19" s="43"/>
      <c r="O19" s="43">
        <v>78</v>
      </c>
      <c r="P19" s="43">
        <v>30</v>
      </c>
      <c r="Q19" s="43">
        <v>48</v>
      </c>
      <c r="R19" s="3">
        <v>108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136" t="s">
        <v>68</v>
      </c>
      <c r="J20" s="46">
        <v>7</v>
      </c>
      <c r="K20" s="43">
        <v>3</v>
      </c>
      <c r="L20" s="43">
        <v>2</v>
      </c>
      <c r="M20" s="43"/>
      <c r="N20" s="43">
        <v>1</v>
      </c>
      <c r="O20" s="43">
        <v>66</v>
      </c>
      <c r="P20" s="43">
        <v>42</v>
      </c>
      <c r="Q20" s="43">
        <v>24</v>
      </c>
      <c r="R20" s="46">
        <v>108</v>
      </c>
    </row>
    <row r="21" spans="2:18" ht="12.75">
      <c r="B21" s="6" t="str">
        <f>I6</f>
        <v>CHOUZY / CISSE 3</v>
      </c>
      <c r="C21" s="71">
        <v>18</v>
      </c>
      <c r="D21" s="71">
        <v>2</v>
      </c>
      <c r="E21" s="6" t="str">
        <f>I10</f>
        <v>SELOMMES</v>
      </c>
      <c r="F21" s="71">
        <v>18</v>
      </c>
      <c r="G21" s="71">
        <v>2</v>
      </c>
      <c r="I21" s="136" t="s">
        <v>191</v>
      </c>
      <c r="J21" s="46">
        <v>5</v>
      </c>
      <c r="K21" s="43">
        <v>2</v>
      </c>
      <c r="L21" s="43">
        <v>1</v>
      </c>
      <c r="M21" s="43">
        <v>1</v>
      </c>
      <c r="N21" s="43">
        <v>0</v>
      </c>
      <c r="O21" s="43">
        <v>42</v>
      </c>
      <c r="P21" s="43">
        <v>30</v>
      </c>
      <c r="Q21" s="43">
        <v>12</v>
      </c>
      <c r="R21" s="46">
        <v>72</v>
      </c>
    </row>
    <row r="22" spans="2:18" ht="12.75">
      <c r="B22" s="5" t="str">
        <f>I7</f>
        <v>MONTOIRE 2</v>
      </c>
      <c r="C22" s="70">
        <v>16</v>
      </c>
      <c r="D22" s="70">
        <v>1</v>
      </c>
      <c r="E22" s="5" t="str">
        <f>I8</f>
        <v>MONT-P-CHAMBORD 2</v>
      </c>
      <c r="F22" s="70">
        <v>20</v>
      </c>
      <c r="G22" s="70">
        <v>3</v>
      </c>
      <c r="I22" s="136" t="s">
        <v>54</v>
      </c>
      <c r="J22" s="46">
        <v>4</v>
      </c>
      <c r="K22" s="43">
        <v>2</v>
      </c>
      <c r="L22" s="43">
        <v>1</v>
      </c>
      <c r="M22" s="43"/>
      <c r="N22" s="43">
        <v>1</v>
      </c>
      <c r="O22" s="43">
        <v>36</v>
      </c>
      <c r="P22" s="43">
        <v>36</v>
      </c>
      <c r="Q22" s="43">
        <v>0</v>
      </c>
      <c r="R22" s="46">
        <v>72</v>
      </c>
    </row>
    <row r="23" spans="2:18" ht="12.75">
      <c r="B23" s="6" t="str">
        <f>I11</f>
        <v>VENDOME 2</v>
      </c>
      <c r="C23" s="71">
        <v>14</v>
      </c>
      <c r="D23" s="71">
        <v>1</v>
      </c>
      <c r="E23" s="6" t="str">
        <f>I12</f>
        <v>VILLEBAROU 2</v>
      </c>
      <c r="F23" s="71">
        <v>22</v>
      </c>
      <c r="G23" s="71">
        <v>3</v>
      </c>
      <c r="I23" s="136" t="s">
        <v>61</v>
      </c>
      <c r="J23" s="46">
        <v>4</v>
      </c>
      <c r="K23" s="43">
        <v>3</v>
      </c>
      <c r="L23" s="43"/>
      <c r="M23" s="43">
        <v>1</v>
      </c>
      <c r="N23" s="43">
        <v>2</v>
      </c>
      <c r="O23" s="43">
        <v>46</v>
      </c>
      <c r="P23" s="43">
        <v>62</v>
      </c>
      <c r="Q23" s="43">
        <v>-16</v>
      </c>
      <c r="R23" s="46">
        <v>108</v>
      </c>
    </row>
    <row r="24" spans="2:18" ht="12.75">
      <c r="B24" s="5" t="str">
        <f>I9</f>
        <v>SAVIGNY-S-BRAYE 2</v>
      </c>
      <c r="C24" s="70"/>
      <c r="D24" s="70"/>
      <c r="E24" s="5" t="s">
        <v>42</v>
      </c>
      <c r="F24" s="70"/>
      <c r="G24" s="70"/>
      <c r="I24" s="136" t="s">
        <v>70</v>
      </c>
      <c r="J24" s="46">
        <v>4</v>
      </c>
      <c r="K24" s="43">
        <v>3</v>
      </c>
      <c r="L24" s="43"/>
      <c r="M24" s="43">
        <v>1</v>
      </c>
      <c r="N24" s="43">
        <v>2</v>
      </c>
      <c r="O24" s="43">
        <v>32</v>
      </c>
      <c r="P24" s="43">
        <v>76</v>
      </c>
      <c r="Q24" s="43">
        <v>-44</v>
      </c>
      <c r="R24" s="46">
        <v>108</v>
      </c>
    </row>
    <row r="25" spans="3:18" ht="12.75">
      <c r="C25" s="69"/>
      <c r="D25" s="69"/>
      <c r="I25" s="136" t="s">
        <v>139</v>
      </c>
      <c r="J25" s="46">
        <v>3</v>
      </c>
      <c r="K25" s="43">
        <v>2</v>
      </c>
      <c r="L25" s="43"/>
      <c r="M25" s="43">
        <v>1</v>
      </c>
      <c r="N25" s="43">
        <v>1</v>
      </c>
      <c r="O25" s="43">
        <v>24</v>
      </c>
      <c r="P25" s="43">
        <v>48</v>
      </c>
      <c r="Q25" s="43">
        <v>-24</v>
      </c>
      <c r="R25" s="46">
        <v>72</v>
      </c>
    </row>
    <row r="26" spans="2:18" ht="12.75">
      <c r="B26" s="7" t="s">
        <v>9</v>
      </c>
      <c r="C26" s="67">
        <v>42547</v>
      </c>
      <c r="D26" s="68" t="s">
        <v>27</v>
      </c>
      <c r="E26" s="485" t="s">
        <v>173</v>
      </c>
      <c r="F26" s="486"/>
      <c r="G26" s="418" t="s">
        <v>99</v>
      </c>
      <c r="I26" s="136"/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I9</f>
        <v>SAVIGNY-S-BRAYE 2</v>
      </c>
      <c r="C29" s="71"/>
      <c r="D29" s="71"/>
      <c r="E29" s="6" t="str">
        <f>I11</f>
        <v>VENDOME 2</v>
      </c>
      <c r="F29" s="71"/>
      <c r="G29" s="71"/>
    </row>
    <row r="30" spans="2:7" ht="12.75">
      <c r="B30" s="5" t="str">
        <f>I8</f>
        <v>MONT-P-CHAMBORD 2</v>
      </c>
      <c r="C30" s="70"/>
      <c r="D30" s="70"/>
      <c r="E30" s="5" t="str">
        <f>I6</f>
        <v>CHOUZY / CISSE 3</v>
      </c>
      <c r="F30" s="70"/>
      <c r="G30" s="70"/>
    </row>
    <row r="31" spans="2:7" ht="12.75">
      <c r="B31" s="6" t="str">
        <f>I12</f>
        <v>VILLEBAROU 2</v>
      </c>
      <c r="C31" s="71"/>
      <c r="D31" s="71"/>
      <c r="E31" s="6" t="str">
        <f>I7</f>
        <v>MONTOIRE 2</v>
      </c>
      <c r="F31" s="71"/>
      <c r="G31" s="71"/>
    </row>
    <row r="32" spans="2:9" ht="12.75">
      <c r="B32" s="5" t="str">
        <f>I10</f>
        <v>SELOMMES</v>
      </c>
      <c r="C32" s="70"/>
      <c r="D32" s="70"/>
      <c r="E32" s="5" t="s">
        <v>42</v>
      </c>
      <c r="F32" s="70"/>
      <c r="G32" s="70"/>
      <c r="I32" s="237"/>
    </row>
    <row r="33" spans="3:14" ht="12.75">
      <c r="C33" s="69"/>
      <c r="D33" s="69"/>
      <c r="I33" s="215"/>
      <c r="J33" s="14"/>
      <c r="K33" s="14"/>
      <c r="L33" s="14"/>
      <c r="M33" s="14"/>
      <c r="N33" s="14"/>
    </row>
    <row r="34" spans="2:14" ht="12.75">
      <c r="B34" s="7" t="s">
        <v>8</v>
      </c>
      <c r="C34" s="67">
        <v>42547</v>
      </c>
      <c r="D34" s="68" t="s">
        <v>1</v>
      </c>
      <c r="E34" s="485" t="s">
        <v>89</v>
      </c>
      <c r="F34" s="486"/>
      <c r="G34" s="418" t="s">
        <v>99</v>
      </c>
      <c r="I34" s="218" t="s">
        <v>96</v>
      </c>
      <c r="J34" s="219" t="s">
        <v>238</v>
      </c>
      <c r="K34" s="219"/>
      <c r="L34" s="219"/>
      <c r="M34" s="219"/>
      <c r="N34" s="220"/>
    </row>
    <row r="35" spans="3:9" ht="12.75">
      <c r="C35" s="69"/>
      <c r="D35" s="69"/>
      <c r="I35" s="42" t="s">
        <v>234</v>
      </c>
    </row>
    <row r="36" spans="2:9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  <c r="I36" s="217" t="s">
        <v>239</v>
      </c>
    </row>
    <row r="37" spans="2:9" ht="12.75">
      <c r="B37" s="6" t="str">
        <f>I10</f>
        <v>SELOMMES</v>
      </c>
      <c r="C37" s="71"/>
      <c r="D37" s="71"/>
      <c r="E37" s="6" t="str">
        <f>I8</f>
        <v>MONT-P-CHAMBORD 2</v>
      </c>
      <c r="F37" s="71"/>
      <c r="G37" s="71"/>
      <c r="I37" s="3" t="s">
        <v>240</v>
      </c>
    </row>
    <row r="38" spans="2:9" ht="12.75">
      <c r="B38" s="5" t="str">
        <f>I7</f>
        <v>MONTOIRE 2</v>
      </c>
      <c r="C38" s="70"/>
      <c r="D38" s="70"/>
      <c r="E38" s="5" t="str">
        <f>I11</f>
        <v>VENDOME 2</v>
      </c>
      <c r="F38" s="70"/>
      <c r="G38" s="70"/>
      <c r="I38" s="3" t="s">
        <v>241</v>
      </c>
    </row>
    <row r="39" spans="2:10" ht="12.75">
      <c r="B39" s="6" t="str">
        <f>I6</f>
        <v>CHOUZY / CISSE 3</v>
      </c>
      <c r="C39" s="71"/>
      <c r="D39" s="71"/>
      <c r="E39" s="6" t="str">
        <f>I9</f>
        <v>SAVIGNY-S-BRAYE 2</v>
      </c>
      <c r="F39" s="71"/>
      <c r="G39" s="71"/>
      <c r="I39" s="18"/>
      <c r="J39" s="33"/>
    </row>
    <row r="40" spans="2:9" ht="12.75">
      <c r="B40" s="5" t="str">
        <f>I12</f>
        <v>VILLEBAROU 2</v>
      </c>
      <c r="C40" s="70"/>
      <c r="D40" s="70"/>
      <c r="E40" s="5" t="s">
        <v>42</v>
      </c>
      <c r="F40" s="70"/>
      <c r="G40" s="70"/>
      <c r="I40" s="42" t="s">
        <v>234</v>
      </c>
    </row>
    <row r="41" spans="3:9" ht="12.75">
      <c r="C41" s="69"/>
      <c r="D41" s="69"/>
      <c r="I41" s="135" t="s">
        <v>242</v>
      </c>
    </row>
    <row r="42" spans="2:9" ht="12.75">
      <c r="B42" s="7" t="s">
        <v>7</v>
      </c>
      <c r="C42" s="67">
        <v>42631</v>
      </c>
      <c r="D42" s="68" t="s">
        <v>27</v>
      </c>
      <c r="E42" s="485" t="s">
        <v>222</v>
      </c>
      <c r="F42" s="486"/>
      <c r="G42" s="111" t="s">
        <v>98</v>
      </c>
      <c r="I42" s="3" t="s">
        <v>243</v>
      </c>
    </row>
    <row r="43" spans="3:10" ht="12.75">
      <c r="C43" s="69"/>
      <c r="D43" s="69"/>
      <c r="H43" s="20"/>
      <c r="I43" s="208" t="s">
        <v>244</v>
      </c>
      <c r="J43" s="15"/>
    </row>
    <row r="44" spans="2:9" ht="12.75">
      <c r="B44" s="5" t="s">
        <v>2</v>
      </c>
      <c r="C44" s="70" t="s">
        <v>3</v>
      </c>
      <c r="D44" s="70" t="s">
        <v>4</v>
      </c>
      <c r="E44" s="5" t="s">
        <v>2</v>
      </c>
      <c r="F44" s="70" t="s">
        <v>3</v>
      </c>
      <c r="G44" s="70" t="s">
        <v>4</v>
      </c>
      <c r="I44" s="17"/>
    </row>
    <row r="45" spans="2:10" ht="12.75">
      <c r="B45" s="6" t="str">
        <f>I8</f>
        <v>MONT-P-CHAMBORD 2</v>
      </c>
      <c r="C45" s="71"/>
      <c r="D45" s="71"/>
      <c r="E45" s="6" t="str">
        <f>I12</f>
        <v>VILLEBAROU 2</v>
      </c>
      <c r="F45" s="71"/>
      <c r="G45" s="71"/>
      <c r="I45" s="45" t="s">
        <v>234</v>
      </c>
      <c r="J45" s="15"/>
    </row>
    <row r="46" spans="2:10" ht="12.75">
      <c r="B46" s="5" t="str">
        <f>I11</f>
        <v>VENDOME 2</v>
      </c>
      <c r="C46" s="70"/>
      <c r="D46" s="70"/>
      <c r="E46" s="5" t="str">
        <f>I6</f>
        <v>CHOUZY / CISSE 3</v>
      </c>
      <c r="F46" s="70"/>
      <c r="G46" s="70"/>
      <c r="I46" s="16" t="s">
        <v>247</v>
      </c>
      <c r="J46" s="15"/>
    </row>
    <row r="47" spans="2:10" ht="12.75">
      <c r="B47" s="6" t="str">
        <f>I9</f>
        <v>SAVIGNY-S-BRAYE 2</v>
      </c>
      <c r="C47" s="71"/>
      <c r="D47" s="71"/>
      <c r="E47" s="6" t="str">
        <f>I10</f>
        <v>SELOMMES</v>
      </c>
      <c r="F47" s="71"/>
      <c r="G47" s="71"/>
      <c r="I47" s="16" t="s">
        <v>249</v>
      </c>
      <c r="J47" s="15"/>
    </row>
    <row r="48" spans="2:10" ht="12.75">
      <c r="B48" s="5" t="str">
        <f>I7</f>
        <v>MONTOIRE 2</v>
      </c>
      <c r="C48" s="70"/>
      <c r="D48" s="70"/>
      <c r="E48" s="5" t="s">
        <v>42</v>
      </c>
      <c r="F48" s="70"/>
      <c r="G48" s="70"/>
      <c r="H48" s="21"/>
      <c r="I48" s="16" t="s">
        <v>250</v>
      </c>
      <c r="J48" s="15"/>
    </row>
    <row r="49" spans="3:9" ht="12.75">
      <c r="C49" s="69"/>
      <c r="D49" s="69"/>
      <c r="I49" s="17"/>
    </row>
    <row r="50" spans="2:10" ht="12.75">
      <c r="B50" s="7" t="s">
        <v>6</v>
      </c>
      <c r="C50" s="67">
        <v>42631</v>
      </c>
      <c r="D50" s="68" t="s">
        <v>1</v>
      </c>
      <c r="E50" s="485" t="s">
        <v>222</v>
      </c>
      <c r="F50" s="486"/>
      <c r="G50" s="111" t="s">
        <v>166</v>
      </c>
      <c r="I50" s="41" t="s">
        <v>234</v>
      </c>
      <c r="J50" s="15"/>
    </row>
    <row r="51" spans="3:10" ht="12.75">
      <c r="C51" s="69"/>
      <c r="D51" s="69"/>
      <c r="I51" s="22" t="s">
        <v>248</v>
      </c>
      <c r="J51" s="15"/>
    </row>
    <row r="52" spans="2:10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  <c r="I52" s="414" t="s">
        <v>252</v>
      </c>
      <c r="J52" s="15"/>
    </row>
    <row r="53" spans="2:10" ht="12.75">
      <c r="B53" s="6" t="str">
        <f>I9</f>
        <v>SAVIGNY-S-BRAYE 2</v>
      </c>
      <c r="C53" s="71"/>
      <c r="D53" s="71"/>
      <c r="E53" s="6" t="str">
        <f>I8</f>
        <v>MONT-P-CHAMBORD 2</v>
      </c>
      <c r="F53" s="71"/>
      <c r="G53" s="71"/>
      <c r="I53" s="41" t="s">
        <v>251</v>
      </c>
      <c r="J53" s="15"/>
    </row>
    <row r="54" spans="2:7" ht="12.75">
      <c r="B54" s="5" t="str">
        <f>I6</f>
        <v>CHOUZY / CISSE 3</v>
      </c>
      <c r="C54" s="70"/>
      <c r="D54" s="70"/>
      <c r="E54" s="5" t="str">
        <f>I12</f>
        <v>VILLEBAROU 2</v>
      </c>
      <c r="F54" s="70"/>
      <c r="G54" s="70"/>
    </row>
    <row r="55" spans="2:7" ht="12.75">
      <c r="B55" s="6" t="str">
        <f>I10</f>
        <v>SELOMMES</v>
      </c>
      <c r="C55" s="71"/>
      <c r="D55" s="71"/>
      <c r="E55" s="6" t="str">
        <f>I7</f>
        <v>MONTOIRE 2</v>
      </c>
      <c r="F55" s="71"/>
      <c r="G55" s="71"/>
    </row>
    <row r="56" spans="2:7" ht="12.75">
      <c r="B56" s="5" t="str">
        <f>I11</f>
        <v>VENDOME 2</v>
      </c>
      <c r="C56" s="70"/>
      <c r="D56" s="70"/>
      <c r="E56" s="5" t="s">
        <v>42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4">
      <selection activeCell="T36" sqref="T36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140625" style="4" customWidth="1"/>
    <col min="8" max="8" width="10.421875" style="0" customWidth="1"/>
    <col min="9" max="9" width="20.7109375" style="0" customWidth="1"/>
    <col min="10" max="10" width="6.710937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91" t="s">
        <v>51</v>
      </c>
      <c r="C1" s="492"/>
      <c r="D1" s="492"/>
      <c r="E1" s="492"/>
      <c r="F1" s="492"/>
      <c r="G1" s="493"/>
    </row>
    <row r="2" spans="2:7" ht="12.75">
      <c r="B2" s="7" t="s">
        <v>0</v>
      </c>
      <c r="C2" s="67">
        <v>42442</v>
      </c>
      <c r="D2" s="68" t="s">
        <v>1</v>
      </c>
      <c r="E2" s="485" t="s">
        <v>88</v>
      </c>
      <c r="F2" s="486"/>
      <c r="G2" s="434" t="s">
        <v>165</v>
      </c>
    </row>
    <row r="3" spans="3:20" ht="12.75">
      <c r="C3" s="69"/>
      <c r="D3" s="69"/>
      <c r="K3" s="14"/>
      <c r="L3" s="14"/>
      <c r="P3" s="14"/>
      <c r="R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94" t="s">
        <v>17</v>
      </c>
      <c r="J4" s="494"/>
      <c r="K4" s="25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4" t="s">
        <v>33</v>
      </c>
      <c r="Q4" s="32" t="s">
        <v>34</v>
      </c>
      <c r="R4" s="145" t="s">
        <v>74</v>
      </c>
      <c r="S4" s="13" t="s">
        <v>73</v>
      </c>
      <c r="T4" s="13" t="s">
        <v>31</v>
      </c>
      <c r="U4" s="15"/>
    </row>
    <row r="5" spans="2:20" ht="12.75">
      <c r="B5" s="6" t="str">
        <f>I7</f>
        <v>MONT-P-CHAMBORD 3</v>
      </c>
      <c r="C5" s="71">
        <v>16</v>
      </c>
      <c r="D5" s="71">
        <v>1</v>
      </c>
      <c r="E5" s="6" t="str">
        <f>I11</f>
        <v>ST-LAURENT-NOUAN</v>
      </c>
      <c r="F5" s="71">
        <v>20</v>
      </c>
      <c r="G5" s="71">
        <v>3</v>
      </c>
      <c r="I5" s="3" t="s">
        <v>12</v>
      </c>
      <c r="J5" s="2" t="s">
        <v>4</v>
      </c>
      <c r="K5" s="16"/>
      <c r="L5" s="18"/>
      <c r="M5" s="18"/>
      <c r="N5" s="18"/>
      <c r="O5" s="18"/>
      <c r="P5" s="14"/>
      <c r="Q5" s="14"/>
      <c r="R5" s="2"/>
      <c r="S5" s="19"/>
      <c r="T5" s="19"/>
    </row>
    <row r="6" spans="2:20" ht="12.75">
      <c r="B6" s="5" t="str">
        <f>I9</f>
        <v>SAVIGNY S BRAYE 3</v>
      </c>
      <c r="C6" s="70">
        <v>30</v>
      </c>
      <c r="D6" s="70">
        <v>3</v>
      </c>
      <c r="E6" s="5" t="s">
        <v>76</v>
      </c>
      <c r="F6" s="70">
        <v>6</v>
      </c>
      <c r="G6" s="70">
        <v>1</v>
      </c>
      <c r="I6" s="66" t="s">
        <v>65</v>
      </c>
      <c r="J6" s="3">
        <f>G7+G14+G23+G29+G38</f>
        <v>7</v>
      </c>
      <c r="K6" s="72">
        <v>3</v>
      </c>
      <c r="L6" s="72">
        <v>2</v>
      </c>
      <c r="M6" s="72"/>
      <c r="N6" s="66">
        <v>1</v>
      </c>
      <c r="O6" s="3">
        <f>F7+F14+F23+F29+F38</f>
        <v>64</v>
      </c>
      <c r="P6" s="3">
        <f>C7+C14+C23+C29+C38</f>
        <v>44</v>
      </c>
      <c r="Q6" s="3">
        <f aca="true" t="shared" si="0" ref="Q6:Q11">O6-P6</f>
        <v>20</v>
      </c>
      <c r="R6" s="43">
        <f aca="true" t="shared" si="1" ref="R6:R11">O6+P6</f>
        <v>108</v>
      </c>
      <c r="S6" s="137"/>
      <c r="T6" s="137"/>
    </row>
    <row r="7" spans="2:20" ht="12.75">
      <c r="B7" s="6" t="str">
        <f>I8</f>
        <v>MONTRICHARD </v>
      </c>
      <c r="C7" s="71">
        <v>16</v>
      </c>
      <c r="D7" s="71">
        <v>1</v>
      </c>
      <c r="E7" s="6" t="str">
        <f>I6</f>
        <v>COUR-CHEVERNY 3</v>
      </c>
      <c r="F7" s="71">
        <v>20</v>
      </c>
      <c r="G7" s="71">
        <v>3</v>
      </c>
      <c r="I7" s="66" t="s">
        <v>193</v>
      </c>
      <c r="J7" s="3">
        <f>D5+D13+D21+D29+G37</f>
        <v>5</v>
      </c>
      <c r="K7" s="66">
        <v>3</v>
      </c>
      <c r="L7" s="72">
        <v>1</v>
      </c>
      <c r="M7" s="72"/>
      <c r="N7" s="66">
        <v>2</v>
      </c>
      <c r="O7" s="3">
        <f>C5+C13+C21+C29+F37</f>
        <v>52</v>
      </c>
      <c r="P7" s="3">
        <f>F5+F13+F21+F29+C37</f>
        <v>56</v>
      </c>
      <c r="Q7" s="3">
        <f t="shared" si="0"/>
        <v>-4</v>
      </c>
      <c r="R7" s="43">
        <f t="shared" si="1"/>
        <v>108</v>
      </c>
      <c r="S7" s="137"/>
      <c r="T7" s="137"/>
    </row>
    <row r="8" spans="2:20" ht="12.75">
      <c r="B8" s="5"/>
      <c r="C8" s="70"/>
      <c r="D8" s="70"/>
      <c r="E8" s="5"/>
      <c r="F8" s="70"/>
      <c r="G8" s="70"/>
      <c r="I8" s="66" t="s">
        <v>215</v>
      </c>
      <c r="J8" s="3">
        <f>D7+G13+D22+D30+G39</f>
        <v>5</v>
      </c>
      <c r="K8" s="66">
        <v>3</v>
      </c>
      <c r="L8" s="72">
        <v>1</v>
      </c>
      <c r="M8" s="66"/>
      <c r="N8" s="66">
        <v>2</v>
      </c>
      <c r="O8" s="3">
        <f>C7+F13+C22+C30+F39</f>
        <v>42</v>
      </c>
      <c r="P8" s="3">
        <f>F7+C13+F22+F30+C39</f>
        <v>66</v>
      </c>
      <c r="Q8" s="3">
        <f t="shared" si="0"/>
        <v>-24</v>
      </c>
      <c r="R8" s="43">
        <f t="shared" si="1"/>
        <v>108</v>
      </c>
      <c r="S8" s="137"/>
      <c r="T8" s="137"/>
    </row>
    <row r="9" spans="3:20" ht="12.75">
      <c r="C9" s="69"/>
      <c r="D9" s="69"/>
      <c r="I9" s="66" t="s">
        <v>140</v>
      </c>
      <c r="J9" s="3">
        <f>D6+D15+G21+G30+D38</f>
        <v>9</v>
      </c>
      <c r="K9" s="73">
        <v>3</v>
      </c>
      <c r="L9" s="72">
        <v>3</v>
      </c>
      <c r="M9" s="73"/>
      <c r="N9" s="73"/>
      <c r="O9" s="3">
        <f>C6+C15+F21+F30+C38</f>
        <v>94</v>
      </c>
      <c r="P9" s="3">
        <f>F6+F15+C21+C30+F38</f>
        <v>14</v>
      </c>
      <c r="Q9" s="3">
        <f t="shared" si="0"/>
        <v>80</v>
      </c>
      <c r="R9" s="43">
        <f t="shared" si="1"/>
        <v>108</v>
      </c>
      <c r="S9" s="137"/>
      <c r="T9" s="137"/>
    </row>
    <row r="10" spans="2:20" ht="12.75">
      <c r="B10" s="7" t="s">
        <v>5</v>
      </c>
      <c r="C10" s="67">
        <v>42470</v>
      </c>
      <c r="D10" s="68" t="s">
        <v>27</v>
      </c>
      <c r="E10" s="485" t="s">
        <v>90</v>
      </c>
      <c r="F10" s="486"/>
      <c r="G10" s="188" t="s">
        <v>97</v>
      </c>
      <c r="I10" s="66" t="s">
        <v>192</v>
      </c>
      <c r="J10" s="3">
        <f>G6+D14+G22+G31+D37</f>
        <v>5</v>
      </c>
      <c r="K10" s="66">
        <v>3</v>
      </c>
      <c r="L10" s="66">
        <v>1</v>
      </c>
      <c r="M10" s="66"/>
      <c r="N10" s="66">
        <v>2</v>
      </c>
      <c r="O10" s="3">
        <f>F6+C14+F22+F31+C37</f>
        <v>42</v>
      </c>
      <c r="P10" s="3">
        <f>C6+F14+C22+C31+F37</f>
        <v>66</v>
      </c>
      <c r="Q10" s="3">
        <f t="shared" si="0"/>
        <v>-24</v>
      </c>
      <c r="R10" s="147">
        <f t="shared" si="1"/>
        <v>108</v>
      </c>
      <c r="S10" s="137"/>
      <c r="T10" s="137"/>
    </row>
    <row r="11" spans="3:20" ht="12.75">
      <c r="C11" s="69"/>
      <c r="D11" s="69"/>
      <c r="I11" s="66" t="s">
        <v>77</v>
      </c>
      <c r="J11" s="3">
        <f>G5+G15+D23+D31+D39</f>
        <v>5</v>
      </c>
      <c r="K11" s="66">
        <v>3</v>
      </c>
      <c r="L11" s="84">
        <v>1</v>
      </c>
      <c r="M11" s="66"/>
      <c r="N11" s="66">
        <v>2</v>
      </c>
      <c r="O11" s="3">
        <f>F5+F15+C23+C31+C39</f>
        <v>30</v>
      </c>
      <c r="P11" s="3">
        <f>C5+C15+F23+F31+F39</f>
        <v>78</v>
      </c>
      <c r="Q11" s="3">
        <f t="shared" si="0"/>
        <v>-48</v>
      </c>
      <c r="R11" s="147">
        <f t="shared" si="1"/>
        <v>108</v>
      </c>
      <c r="S11" s="137"/>
      <c r="T11" s="137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66"/>
      <c r="J12" s="3"/>
      <c r="K12" s="66"/>
      <c r="L12" s="74"/>
      <c r="M12" s="66"/>
      <c r="N12" s="78"/>
      <c r="O12" s="3"/>
      <c r="P12" s="3"/>
      <c r="Q12" s="3"/>
      <c r="R12" s="147"/>
      <c r="S12" s="137"/>
      <c r="T12" s="137"/>
    </row>
    <row r="13" spans="2:20" ht="12.75">
      <c r="B13" s="6" t="str">
        <f>I7</f>
        <v>MONT-P-CHAMBORD 3</v>
      </c>
      <c r="C13" s="71">
        <v>30</v>
      </c>
      <c r="D13" s="71">
        <v>3</v>
      </c>
      <c r="E13" s="6" t="str">
        <f>I8</f>
        <v>MONTRICHARD </v>
      </c>
      <c r="F13" s="71">
        <v>6</v>
      </c>
      <c r="G13" s="71">
        <v>1</v>
      </c>
      <c r="I13" s="66"/>
      <c r="J13" s="3"/>
      <c r="K13" s="78"/>
      <c r="L13" s="66"/>
      <c r="M13" s="87"/>
      <c r="N13" s="87"/>
      <c r="O13" s="3"/>
      <c r="P13" s="3"/>
      <c r="Q13" s="3"/>
      <c r="R13" s="146"/>
      <c r="S13" s="136"/>
      <c r="T13" s="137"/>
    </row>
    <row r="14" spans="2:13" ht="12.75">
      <c r="B14" s="5" t="str">
        <f>I10</f>
        <v>SELLES-S-CHER 2</v>
      </c>
      <c r="C14" s="70">
        <v>20</v>
      </c>
      <c r="D14" s="70">
        <v>3</v>
      </c>
      <c r="E14" s="5" t="str">
        <f>I6</f>
        <v>COUR-CHEVERNY 3</v>
      </c>
      <c r="F14" s="70">
        <v>16</v>
      </c>
      <c r="G14" s="70">
        <v>1</v>
      </c>
      <c r="M14" s="17"/>
    </row>
    <row r="15" spans="2:7" ht="12.75">
      <c r="B15" s="6" t="str">
        <f>I9</f>
        <v>SAVIGNY S BRAYE 3</v>
      </c>
      <c r="C15" s="71">
        <v>34</v>
      </c>
      <c r="D15" s="71">
        <v>3</v>
      </c>
      <c r="E15" s="6" t="str">
        <f>I11</f>
        <v>ST-LAURENT-NOUAN</v>
      </c>
      <c r="F15" s="71">
        <v>2</v>
      </c>
      <c r="G15" s="71">
        <v>1</v>
      </c>
    </row>
    <row r="16" spans="2:18" ht="12.75">
      <c r="B16" s="5"/>
      <c r="C16" s="70"/>
      <c r="D16" s="70"/>
      <c r="E16" s="5"/>
      <c r="F16" s="70"/>
      <c r="G16" s="70"/>
      <c r="I16" s="256" t="s">
        <v>107</v>
      </c>
      <c r="J16" s="254"/>
      <c r="K16" s="148" t="s">
        <v>28</v>
      </c>
      <c r="L16" s="148" t="s">
        <v>29</v>
      </c>
      <c r="M16" s="148" t="s">
        <v>30</v>
      </c>
      <c r="N16" s="148" t="s">
        <v>31</v>
      </c>
      <c r="O16" s="148" t="s">
        <v>32</v>
      </c>
      <c r="P16" s="255" t="s">
        <v>101</v>
      </c>
      <c r="Q16" s="148" t="s">
        <v>34</v>
      </c>
      <c r="R16" s="254" t="s">
        <v>74</v>
      </c>
    </row>
    <row r="17" spans="3:18" ht="12.75">
      <c r="C17" s="69"/>
      <c r="D17" s="69"/>
      <c r="H17" s="234"/>
      <c r="I17" s="2" t="s">
        <v>12</v>
      </c>
      <c r="J17" s="19" t="s">
        <v>4</v>
      </c>
      <c r="K17" s="2"/>
      <c r="L17" s="2"/>
      <c r="M17" s="2"/>
      <c r="N17" s="2"/>
      <c r="O17" s="2"/>
      <c r="P17" s="2"/>
      <c r="Q17" s="19"/>
      <c r="R17" s="19"/>
    </row>
    <row r="18" spans="2:18" ht="12.75">
      <c r="B18" s="7" t="s">
        <v>10</v>
      </c>
      <c r="C18" s="67">
        <v>42470</v>
      </c>
      <c r="D18" s="68" t="s">
        <v>1</v>
      </c>
      <c r="E18" s="485" t="s">
        <v>90</v>
      </c>
      <c r="F18" s="486"/>
      <c r="G18" s="188" t="s">
        <v>97</v>
      </c>
      <c r="I18" s="2" t="s">
        <v>140</v>
      </c>
      <c r="J18" s="209">
        <v>9</v>
      </c>
      <c r="K18" s="3">
        <v>3</v>
      </c>
      <c r="L18" s="3">
        <v>3</v>
      </c>
      <c r="M18" s="3"/>
      <c r="N18" s="3"/>
      <c r="O18" s="3">
        <v>94</v>
      </c>
      <c r="P18" s="3">
        <v>14</v>
      </c>
      <c r="Q18" s="209">
        <v>80</v>
      </c>
      <c r="R18" s="209">
        <v>108</v>
      </c>
    </row>
    <row r="19" spans="3:18" ht="12.75">
      <c r="C19" s="69"/>
      <c r="D19" s="69"/>
      <c r="I19" s="2" t="s">
        <v>65</v>
      </c>
      <c r="J19" s="209">
        <v>7</v>
      </c>
      <c r="K19" s="3">
        <v>3</v>
      </c>
      <c r="L19" s="3">
        <v>2</v>
      </c>
      <c r="M19" s="3"/>
      <c r="N19" s="3">
        <v>1</v>
      </c>
      <c r="O19" s="3">
        <v>64</v>
      </c>
      <c r="P19" s="3">
        <v>44</v>
      </c>
      <c r="Q19" s="209">
        <v>20</v>
      </c>
      <c r="R19" s="209">
        <v>108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" t="s">
        <v>193</v>
      </c>
      <c r="J20" s="209">
        <v>5</v>
      </c>
      <c r="K20" s="3">
        <v>3</v>
      </c>
      <c r="L20" s="3">
        <v>1</v>
      </c>
      <c r="M20" s="3"/>
      <c r="N20" s="3">
        <v>2</v>
      </c>
      <c r="O20" s="3">
        <v>52</v>
      </c>
      <c r="P20" s="3">
        <v>56</v>
      </c>
      <c r="Q20" s="209">
        <v>-4</v>
      </c>
      <c r="R20" s="209">
        <v>108</v>
      </c>
    </row>
    <row r="21" spans="2:18" ht="12.75">
      <c r="B21" s="6" t="str">
        <f>I7</f>
        <v>MONT-P-CHAMBORD 3</v>
      </c>
      <c r="C21" s="71">
        <v>6</v>
      </c>
      <c r="D21" s="71">
        <v>1</v>
      </c>
      <c r="E21" s="6" t="s">
        <v>196</v>
      </c>
      <c r="F21" s="71">
        <v>30</v>
      </c>
      <c r="G21" s="71">
        <v>3</v>
      </c>
      <c r="I21" s="2" t="s">
        <v>215</v>
      </c>
      <c r="J21" s="209">
        <v>5</v>
      </c>
      <c r="K21" s="3">
        <v>3</v>
      </c>
      <c r="L21" s="3">
        <v>1</v>
      </c>
      <c r="M21" s="3"/>
      <c r="N21" s="3">
        <v>2</v>
      </c>
      <c r="O21" s="3">
        <v>42</v>
      </c>
      <c r="P21" s="3">
        <v>66</v>
      </c>
      <c r="Q21" s="209">
        <v>-24</v>
      </c>
      <c r="R21" s="209">
        <v>108</v>
      </c>
    </row>
    <row r="22" spans="2:18" ht="12.75">
      <c r="B22" s="5" t="str">
        <f>I8</f>
        <v>MONTRICHARD </v>
      </c>
      <c r="C22" s="70">
        <v>20</v>
      </c>
      <c r="D22" s="70">
        <v>3</v>
      </c>
      <c r="E22" s="5" t="str">
        <f>I10</f>
        <v>SELLES-S-CHER 2</v>
      </c>
      <c r="F22" s="70">
        <v>16</v>
      </c>
      <c r="G22" s="70">
        <v>1</v>
      </c>
      <c r="I22" s="2" t="s">
        <v>192</v>
      </c>
      <c r="J22" s="209">
        <v>5</v>
      </c>
      <c r="K22" s="3">
        <v>3</v>
      </c>
      <c r="L22" s="3">
        <v>1</v>
      </c>
      <c r="M22" s="3"/>
      <c r="N22" s="3">
        <v>2</v>
      </c>
      <c r="O22" s="3">
        <v>42</v>
      </c>
      <c r="P22" s="3">
        <v>66</v>
      </c>
      <c r="Q22" s="209">
        <v>-24</v>
      </c>
      <c r="R22" s="209">
        <v>108</v>
      </c>
    </row>
    <row r="23" spans="2:18" ht="12.75">
      <c r="B23" s="6" t="str">
        <f>I11</f>
        <v>ST-LAURENT-NOUAN</v>
      </c>
      <c r="C23" s="71">
        <v>8</v>
      </c>
      <c r="D23" s="71">
        <v>1</v>
      </c>
      <c r="E23" s="6" t="str">
        <f>I6</f>
        <v>COUR-CHEVERNY 3</v>
      </c>
      <c r="F23" s="71">
        <v>28</v>
      </c>
      <c r="G23" s="71">
        <v>3</v>
      </c>
      <c r="I23" s="2" t="s">
        <v>77</v>
      </c>
      <c r="J23" s="209">
        <v>5</v>
      </c>
      <c r="K23" s="3">
        <v>3</v>
      </c>
      <c r="L23" s="3">
        <v>1</v>
      </c>
      <c r="M23" s="3"/>
      <c r="N23" s="3">
        <v>2</v>
      </c>
      <c r="O23" s="3">
        <v>30</v>
      </c>
      <c r="P23" s="3">
        <v>78</v>
      </c>
      <c r="Q23" s="209">
        <v>-48</v>
      </c>
      <c r="R23" s="209">
        <v>108</v>
      </c>
    </row>
    <row r="24" spans="2:18" ht="12.75">
      <c r="B24" s="5"/>
      <c r="C24" s="70"/>
      <c r="D24" s="70"/>
      <c r="E24" s="5"/>
      <c r="F24" s="70"/>
      <c r="G24" s="70"/>
      <c r="I24" s="136"/>
      <c r="J24" s="3"/>
      <c r="K24" s="43"/>
      <c r="L24" s="43"/>
      <c r="M24" s="43"/>
      <c r="N24" s="43"/>
      <c r="O24" s="43"/>
      <c r="P24" s="43"/>
      <c r="Q24" s="46"/>
      <c r="R24" s="46"/>
    </row>
    <row r="25" spans="3:18" ht="12.75">
      <c r="C25" s="69"/>
      <c r="D25" s="69"/>
      <c r="H25" s="20"/>
      <c r="I25" s="22"/>
      <c r="J25" s="2"/>
      <c r="K25" s="19"/>
      <c r="L25" s="18"/>
      <c r="M25" s="2"/>
      <c r="N25" s="18"/>
      <c r="O25" s="2"/>
      <c r="P25" s="18"/>
      <c r="Q25" s="2"/>
      <c r="R25" s="2"/>
    </row>
    <row r="26" spans="2:9" ht="12.75">
      <c r="B26" s="7" t="s">
        <v>9</v>
      </c>
      <c r="C26" s="67">
        <v>42547</v>
      </c>
      <c r="D26" s="68" t="s">
        <v>27</v>
      </c>
      <c r="E26" s="485" t="s">
        <v>89</v>
      </c>
      <c r="F26" s="486"/>
      <c r="G26" s="418" t="s">
        <v>99</v>
      </c>
      <c r="I26" s="33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I7</f>
        <v>MONT-P-CHAMBORD 3</v>
      </c>
      <c r="C29" s="71"/>
      <c r="D29" s="71"/>
      <c r="E29" s="6" t="s">
        <v>197</v>
      </c>
      <c r="F29" s="71"/>
      <c r="G29" s="71"/>
    </row>
    <row r="30" spans="2:7" ht="12.75">
      <c r="B30" s="5" t="str">
        <f>I8</f>
        <v>MONTRICHARD </v>
      </c>
      <c r="C30" s="70"/>
      <c r="D30" s="70"/>
      <c r="E30" s="5" t="s">
        <v>140</v>
      </c>
      <c r="F30" s="70"/>
      <c r="G30" s="70"/>
    </row>
    <row r="31" spans="2:7" ht="12.75">
      <c r="B31" s="6" t="str">
        <f>I11</f>
        <v>ST-LAURENT-NOUAN</v>
      </c>
      <c r="C31" s="71"/>
      <c r="D31" s="71"/>
      <c r="E31" s="6" t="str">
        <f>I10</f>
        <v>SELLES-S-CHER 2</v>
      </c>
      <c r="F31" s="71"/>
      <c r="G31" s="71"/>
    </row>
    <row r="32" spans="2:9" ht="12.75">
      <c r="B32" s="5"/>
      <c r="C32" s="70"/>
      <c r="D32" s="70"/>
      <c r="E32" s="5"/>
      <c r="F32" s="70"/>
      <c r="G32" s="70"/>
      <c r="I32" s="234"/>
    </row>
    <row r="33" spans="3:10" ht="12.75">
      <c r="C33" s="69"/>
      <c r="D33" s="69"/>
      <c r="J33" s="14"/>
    </row>
    <row r="34" spans="2:14" ht="12.75">
      <c r="B34" s="7" t="s">
        <v>8</v>
      </c>
      <c r="C34" s="67">
        <v>42547</v>
      </c>
      <c r="D34" s="68" t="s">
        <v>1</v>
      </c>
      <c r="E34" s="485" t="s">
        <v>174</v>
      </c>
      <c r="F34" s="486"/>
      <c r="G34" s="418" t="s">
        <v>99</v>
      </c>
      <c r="I34" s="223" t="s">
        <v>96</v>
      </c>
      <c r="J34" s="224"/>
      <c r="K34" s="219"/>
      <c r="L34" s="219"/>
      <c r="M34" s="225"/>
      <c r="N34" s="225"/>
    </row>
    <row r="35" spans="3:14" ht="12.75">
      <c r="C35" s="69"/>
      <c r="D35" s="69"/>
      <c r="I35" s="21"/>
      <c r="J35" s="22"/>
      <c r="K35" s="14"/>
      <c r="L35" s="14"/>
      <c r="M35" s="18"/>
      <c r="N35" s="19"/>
    </row>
    <row r="36" spans="2:13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  <c r="I36" s="216"/>
      <c r="J36" s="221"/>
      <c r="L36" s="33"/>
      <c r="M36" s="17"/>
    </row>
    <row r="37" spans="2:10" ht="12.75">
      <c r="B37" s="6" t="str">
        <f>I10</f>
        <v>SELLES-S-CHER 2</v>
      </c>
      <c r="C37" s="71"/>
      <c r="D37" s="71"/>
      <c r="E37" s="6" t="s">
        <v>193</v>
      </c>
      <c r="F37" s="71"/>
      <c r="G37" s="71"/>
      <c r="I37" s="222"/>
      <c r="J37" s="15"/>
    </row>
    <row r="38" spans="2:7" ht="12.75">
      <c r="B38" s="5" t="str">
        <f>I9</f>
        <v>SAVIGNY S BRAYE 3</v>
      </c>
      <c r="C38" s="70"/>
      <c r="D38" s="70"/>
      <c r="E38" s="5" t="str">
        <f>I6</f>
        <v>COUR-CHEVERNY 3</v>
      </c>
      <c r="F38" s="70"/>
      <c r="G38" s="70"/>
    </row>
    <row r="39" spans="2:10" ht="12.75">
      <c r="B39" s="6" t="str">
        <f>I11</f>
        <v>ST-LAURENT-NOUAN</v>
      </c>
      <c r="C39" s="71"/>
      <c r="D39" s="71"/>
      <c r="E39" s="6" t="str">
        <f>I8</f>
        <v>MONTRICHARD </v>
      </c>
      <c r="F39" s="71"/>
      <c r="G39" s="71"/>
      <c r="I39" s="135"/>
      <c r="J39" s="15"/>
    </row>
    <row r="40" spans="2:9" ht="12.75">
      <c r="B40" s="5"/>
      <c r="C40" s="70"/>
      <c r="D40" s="70"/>
      <c r="E40" s="5"/>
      <c r="F40" s="70"/>
      <c r="G40" s="70"/>
      <c r="I40" s="135"/>
    </row>
    <row r="41" spans="3:10" ht="12.75">
      <c r="C41" s="69"/>
      <c r="D41" s="69"/>
      <c r="I41" s="135"/>
      <c r="J41" s="15"/>
    </row>
    <row r="42" spans="2:9" ht="12.75">
      <c r="B42" s="7" t="s">
        <v>7</v>
      </c>
      <c r="C42" s="67">
        <v>42631</v>
      </c>
      <c r="D42" s="68" t="s">
        <v>27</v>
      </c>
      <c r="E42" s="485" t="s">
        <v>20</v>
      </c>
      <c r="F42" s="486"/>
      <c r="G42" s="433"/>
      <c r="I42" s="17"/>
    </row>
    <row r="43" spans="3:15" ht="12.75">
      <c r="C43" s="69"/>
      <c r="D43" s="69"/>
      <c r="O43" t="s">
        <v>198</v>
      </c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/>
      <c r="C45" s="71"/>
      <c r="D45" s="71"/>
      <c r="E45" s="6"/>
      <c r="F45" s="71"/>
      <c r="G45" s="71"/>
    </row>
    <row r="46" spans="2:7" ht="12.75">
      <c r="B46" s="5"/>
      <c r="C46" s="70"/>
      <c r="D46" s="70"/>
      <c r="E46" s="5"/>
      <c r="F46" s="70"/>
      <c r="G46" s="70"/>
    </row>
    <row r="47" spans="2:7" ht="12.75">
      <c r="B47" s="6"/>
      <c r="C47" s="71"/>
      <c r="D47" s="71"/>
      <c r="E47" s="6"/>
      <c r="F47" s="71"/>
      <c r="G47" s="71"/>
    </row>
    <row r="48" spans="2:7" ht="12.75">
      <c r="B48" s="5"/>
      <c r="C48" s="70"/>
      <c r="D48" s="70"/>
      <c r="E48" s="5"/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42631</v>
      </c>
      <c r="D50" s="68" t="s">
        <v>1</v>
      </c>
      <c r="E50" s="485" t="s">
        <v>20</v>
      </c>
      <c r="F50" s="486"/>
      <c r="G50" s="433"/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/>
      <c r="C53" s="71"/>
      <c r="D53" s="71"/>
      <c r="E53" s="6"/>
      <c r="F53" s="71"/>
      <c r="G53" s="71"/>
    </row>
    <row r="54" spans="2:7" ht="12.75">
      <c r="B54" s="5"/>
      <c r="C54" s="70"/>
      <c r="D54" s="70"/>
      <c r="E54" s="5"/>
      <c r="F54" s="70"/>
      <c r="G54" s="70"/>
    </row>
    <row r="55" spans="2:7" ht="12.75">
      <c r="B55" s="6"/>
      <c r="C55" s="71"/>
      <c r="D55" s="71"/>
      <c r="E55" s="6"/>
      <c r="F55" s="71"/>
      <c r="G55" s="71"/>
    </row>
    <row r="56" spans="2:7" ht="12.75">
      <c r="B56" s="5"/>
      <c r="C56" s="70"/>
      <c r="D56" s="70"/>
      <c r="E56" s="5"/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B1">
      <selection activeCell="R34" sqref="R34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10.8515625" style="4" customWidth="1"/>
    <col min="4" max="4" width="11.421875" style="4" customWidth="1"/>
    <col min="5" max="5" width="18.7109375" style="4" customWidth="1"/>
    <col min="6" max="7" width="11.42187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bestFit="1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91" t="s">
        <v>24</v>
      </c>
      <c r="C1" s="492"/>
      <c r="D1" s="492"/>
      <c r="E1" s="492"/>
      <c r="F1" s="492"/>
      <c r="G1" s="493"/>
    </row>
    <row r="2" spans="2:7" ht="12.75">
      <c r="B2" s="7" t="s">
        <v>0</v>
      </c>
      <c r="C2" s="67">
        <v>42442</v>
      </c>
      <c r="D2" s="68" t="s">
        <v>1</v>
      </c>
      <c r="E2" s="458" t="s">
        <v>223</v>
      </c>
      <c r="F2" s="459"/>
      <c r="G2" s="418" t="s">
        <v>98</v>
      </c>
    </row>
    <row r="3" spans="2:18" ht="12.75">
      <c r="B3" s="10"/>
      <c r="C3" s="90"/>
      <c r="D3" s="91"/>
      <c r="E3" s="10"/>
      <c r="F3" s="10"/>
      <c r="G3" s="10"/>
      <c r="O3" s="14"/>
      <c r="Q3" s="14"/>
      <c r="R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H4" s="9"/>
      <c r="I4" s="494" t="s">
        <v>18</v>
      </c>
      <c r="J4" s="494"/>
      <c r="K4" s="23" t="s">
        <v>28</v>
      </c>
      <c r="L4" s="24" t="s">
        <v>29</v>
      </c>
      <c r="M4" s="13" t="s">
        <v>30</v>
      </c>
      <c r="N4" s="24" t="s">
        <v>31</v>
      </c>
      <c r="O4" s="24" t="s">
        <v>32</v>
      </c>
      <c r="P4" s="13" t="s">
        <v>33</v>
      </c>
      <c r="Q4" s="11" t="s">
        <v>34</v>
      </c>
      <c r="R4" s="144" t="s">
        <v>74</v>
      </c>
      <c r="S4" s="24" t="s">
        <v>73</v>
      </c>
      <c r="T4" s="23" t="s">
        <v>31</v>
      </c>
      <c r="U4" s="15"/>
    </row>
    <row r="5" spans="2:20" ht="12.75">
      <c r="B5" s="6" t="str">
        <f>I8</f>
        <v>LANGON 2</v>
      </c>
      <c r="C5" s="71">
        <v>18</v>
      </c>
      <c r="D5" s="71">
        <v>2</v>
      </c>
      <c r="E5" s="6" t="str">
        <f>I11</f>
        <v>ST AIGNAN/ CHER </v>
      </c>
      <c r="F5" s="71">
        <v>18</v>
      </c>
      <c r="G5" s="71">
        <v>2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3"/>
      <c r="S5" s="2"/>
      <c r="T5" s="2"/>
    </row>
    <row r="6" spans="2:20" ht="12.75">
      <c r="B6" s="5" t="str">
        <f>I9</f>
        <v>ROMORANTIN 4</v>
      </c>
      <c r="C6" s="70">
        <v>6</v>
      </c>
      <c r="D6" s="70">
        <v>1</v>
      </c>
      <c r="E6" s="5" t="str">
        <f>I7</f>
        <v>GIEVRES 1</v>
      </c>
      <c r="F6" s="70">
        <v>30</v>
      </c>
      <c r="G6" s="70">
        <v>3</v>
      </c>
      <c r="I6" s="82" t="s">
        <v>78</v>
      </c>
      <c r="J6" s="3">
        <f>D13+D21+G30+D39+G46+D54</f>
        <v>2</v>
      </c>
      <c r="K6" s="77">
        <v>2</v>
      </c>
      <c r="L6" s="77"/>
      <c r="M6" s="77"/>
      <c r="N6" s="77">
        <v>2</v>
      </c>
      <c r="O6" s="3">
        <f>C13+C21+F30+C39+F46+C54</f>
        <v>32</v>
      </c>
      <c r="P6" s="3">
        <f>F13+F21+C30+F39+C46+F54</f>
        <v>40</v>
      </c>
      <c r="Q6" s="45">
        <f aca="true" t="shared" si="0" ref="Q6:Q12">O6-P6</f>
        <v>-8</v>
      </c>
      <c r="R6" s="3">
        <f>O6+P6</f>
        <v>72</v>
      </c>
      <c r="S6" s="2"/>
      <c r="T6" s="2"/>
    </row>
    <row r="7" spans="2:20" ht="12.75">
      <c r="B7" s="6" t="str">
        <f>I10</f>
        <v>SELLES-S-CHER 3</v>
      </c>
      <c r="C7" s="71">
        <v>34</v>
      </c>
      <c r="D7" s="71">
        <v>3</v>
      </c>
      <c r="E7" s="6" t="str">
        <f>I12</f>
        <v>VILLEFRANCHE</v>
      </c>
      <c r="F7" s="71">
        <v>2</v>
      </c>
      <c r="G7" s="71">
        <v>1</v>
      </c>
      <c r="I7" s="82" t="s">
        <v>142</v>
      </c>
      <c r="J7" s="3">
        <f>G6+G13+D22+G31+D38+D47</f>
        <v>8</v>
      </c>
      <c r="K7" s="72">
        <v>3</v>
      </c>
      <c r="L7" s="72">
        <v>2</v>
      </c>
      <c r="M7" s="66">
        <v>1</v>
      </c>
      <c r="N7" s="72"/>
      <c r="O7" s="3">
        <f>F6+F13+C22+F31+C38+C47</f>
        <v>68</v>
      </c>
      <c r="P7" s="3">
        <f>C6+C13+F22+C31+F38+F47</f>
        <v>40</v>
      </c>
      <c r="Q7" s="45">
        <f t="shared" si="0"/>
        <v>28</v>
      </c>
      <c r="R7" s="3">
        <f>O7+P7</f>
        <v>108</v>
      </c>
      <c r="S7" s="2"/>
      <c r="T7" s="2"/>
    </row>
    <row r="8" spans="2:20" ht="12.75">
      <c r="B8" s="5" t="str">
        <f>I6</f>
        <v>COUR-CHEVERNY 4</v>
      </c>
      <c r="C8" s="70"/>
      <c r="D8" s="70"/>
      <c r="E8" s="5" t="s">
        <v>42</v>
      </c>
      <c r="F8" s="70"/>
      <c r="G8" s="70"/>
      <c r="I8" s="82" t="s">
        <v>56</v>
      </c>
      <c r="J8" s="3">
        <f>D5+G22+D30+G37+G45+G53</f>
        <v>4</v>
      </c>
      <c r="K8" s="66">
        <v>2</v>
      </c>
      <c r="L8" s="66"/>
      <c r="M8" s="76">
        <v>2</v>
      </c>
      <c r="N8" s="66"/>
      <c r="O8" s="3">
        <f>C5+F22+C30+F37+F45+F53</f>
        <v>36</v>
      </c>
      <c r="P8" s="3">
        <f>F5+C22+F30+C37+C45+C53</f>
        <v>36</v>
      </c>
      <c r="Q8" s="45">
        <f t="shared" si="0"/>
        <v>0</v>
      </c>
      <c r="R8" s="3">
        <f>O8+P8</f>
        <v>72</v>
      </c>
      <c r="S8" s="2"/>
      <c r="T8" s="2"/>
    </row>
    <row r="9" spans="3:20" ht="12.75">
      <c r="C9" s="69"/>
      <c r="D9" s="69"/>
      <c r="I9" s="82" t="s">
        <v>64</v>
      </c>
      <c r="J9" s="3">
        <f>D6+D15+D29+G39+D45+G55</f>
        <v>4</v>
      </c>
      <c r="K9" s="77">
        <v>2</v>
      </c>
      <c r="L9" s="92">
        <v>1</v>
      </c>
      <c r="M9" s="72"/>
      <c r="N9" s="72">
        <v>1</v>
      </c>
      <c r="O9" s="3">
        <f>C6+C15+C29+F39+C45+F55</f>
        <v>32</v>
      </c>
      <c r="P9" s="3">
        <f>F6+F15+F29+C39+F45+C55</f>
        <v>40</v>
      </c>
      <c r="Q9" s="45">
        <f t="shared" si="0"/>
        <v>-8</v>
      </c>
      <c r="R9" s="3">
        <f>O9+P9</f>
        <v>72</v>
      </c>
      <c r="S9" s="2"/>
      <c r="T9" s="2"/>
    </row>
    <row r="10" spans="2:20" ht="12.75">
      <c r="B10" s="7" t="s">
        <v>5</v>
      </c>
      <c r="C10" s="67">
        <v>42470</v>
      </c>
      <c r="D10" s="68" t="s">
        <v>27</v>
      </c>
      <c r="E10" s="485" t="s">
        <v>171</v>
      </c>
      <c r="F10" s="486"/>
      <c r="G10" s="418" t="s">
        <v>161</v>
      </c>
      <c r="I10" s="82" t="s">
        <v>81</v>
      </c>
      <c r="J10" s="3">
        <f>D7+G14+G21+D37+G47+D55</f>
        <v>9</v>
      </c>
      <c r="K10" s="78">
        <v>3</v>
      </c>
      <c r="L10" s="66">
        <v>3</v>
      </c>
      <c r="M10" s="66"/>
      <c r="N10" s="72"/>
      <c r="O10" s="3">
        <f>C7+F14+F21+C37+F47+C55</f>
        <v>86</v>
      </c>
      <c r="P10" s="3">
        <f>F7+C14+C21+F37+C47+F55</f>
        <v>22</v>
      </c>
      <c r="Q10" s="45">
        <f t="shared" si="0"/>
        <v>64</v>
      </c>
      <c r="R10" s="3">
        <f>O10++P10</f>
        <v>108</v>
      </c>
      <c r="S10" s="2"/>
      <c r="T10" s="2"/>
    </row>
    <row r="11" spans="3:20" ht="12.75">
      <c r="C11" s="69"/>
      <c r="D11" s="69"/>
      <c r="I11" s="82" t="s">
        <v>194</v>
      </c>
      <c r="J11" s="3">
        <f>G5+D14+D23+G29+G38+G54</f>
        <v>6</v>
      </c>
      <c r="K11" s="74">
        <v>3</v>
      </c>
      <c r="L11" s="76">
        <v>1</v>
      </c>
      <c r="M11" s="66">
        <v>1</v>
      </c>
      <c r="N11" s="72">
        <v>1</v>
      </c>
      <c r="O11" s="3">
        <f>F5+C14+C23+F29+F38+F54</f>
        <v>50</v>
      </c>
      <c r="P11" s="151">
        <f>C5+F14+F23+C29+C38+C54</f>
        <v>58</v>
      </c>
      <c r="Q11" s="151">
        <f t="shared" si="0"/>
        <v>-8</v>
      </c>
      <c r="R11" s="151">
        <f>O11+P11</f>
        <v>108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2" t="s">
        <v>80</v>
      </c>
      <c r="J12" s="3">
        <f>G7+G15+G23+D31+D40+D46+D53</f>
        <v>3</v>
      </c>
      <c r="K12" s="77">
        <v>3</v>
      </c>
      <c r="L12" s="72"/>
      <c r="M12" s="66"/>
      <c r="N12" s="72">
        <v>3</v>
      </c>
      <c r="O12" s="3">
        <f>F7+F15+F23+C31+C46+C53</f>
        <v>20</v>
      </c>
      <c r="P12" s="3">
        <f>C7+C15+C23+F31+F46+F53</f>
        <v>88</v>
      </c>
      <c r="Q12" s="3">
        <f t="shared" si="0"/>
        <v>-68</v>
      </c>
      <c r="R12" s="3">
        <f>O12+P12</f>
        <v>108</v>
      </c>
      <c r="S12" s="2"/>
      <c r="T12" s="2"/>
    </row>
    <row r="13" spans="2:20" ht="12.75">
      <c r="B13" s="6" t="str">
        <f>I6</f>
        <v>COUR-CHEVERNY 4</v>
      </c>
      <c r="C13" s="71">
        <v>16</v>
      </c>
      <c r="D13" s="71">
        <v>1</v>
      </c>
      <c r="E13" s="61" t="str">
        <f>I7</f>
        <v>GIEVRES 1</v>
      </c>
      <c r="F13" s="71">
        <v>20</v>
      </c>
      <c r="G13" s="71">
        <v>3</v>
      </c>
      <c r="I13" s="82"/>
      <c r="J13" s="3"/>
      <c r="K13" s="66"/>
      <c r="L13" s="66"/>
      <c r="M13" s="87"/>
      <c r="N13" s="66"/>
      <c r="O13" s="3"/>
      <c r="P13" s="3"/>
      <c r="Q13" s="3"/>
      <c r="R13" s="3"/>
      <c r="S13" s="2"/>
      <c r="T13" s="2"/>
    </row>
    <row r="14" spans="2:17" ht="12.75">
      <c r="B14" s="5" t="str">
        <f>I11</f>
        <v>ST AIGNAN/ CHER </v>
      </c>
      <c r="C14" s="70">
        <v>4</v>
      </c>
      <c r="D14" s="70">
        <v>1</v>
      </c>
      <c r="E14" s="60" t="str">
        <f>I10</f>
        <v>SELLES-S-CHER 3</v>
      </c>
      <c r="F14" s="70">
        <v>32</v>
      </c>
      <c r="G14" s="70">
        <v>3</v>
      </c>
      <c r="L14" s="17"/>
      <c r="M14" s="17"/>
      <c r="N14" s="17"/>
      <c r="Q14" s="17"/>
    </row>
    <row r="15" spans="2:7" ht="12.75">
      <c r="B15" s="6" t="str">
        <f>I9</f>
        <v>ROMORANTIN 4</v>
      </c>
      <c r="C15" s="71">
        <v>26</v>
      </c>
      <c r="D15" s="71">
        <v>3</v>
      </c>
      <c r="E15" s="61" t="str">
        <f>I12</f>
        <v>VILLEFRANCHE</v>
      </c>
      <c r="F15" s="71">
        <v>10</v>
      </c>
      <c r="G15" s="71">
        <v>1</v>
      </c>
    </row>
    <row r="16" spans="2:9" ht="12.75">
      <c r="B16" s="60" t="str">
        <f>I8</f>
        <v>LANGON 2</v>
      </c>
      <c r="C16" s="70"/>
      <c r="D16" s="70"/>
      <c r="E16" s="60" t="s">
        <v>42</v>
      </c>
      <c r="F16" s="70"/>
      <c r="G16" s="70"/>
      <c r="I16" s="59"/>
    </row>
    <row r="17" spans="3:18" ht="12.75">
      <c r="C17" s="69"/>
      <c r="D17" s="69"/>
      <c r="I17" s="256" t="s">
        <v>108</v>
      </c>
      <c r="J17" s="254"/>
      <c r="K17" s="254" t="s">
        <v>28</v>
      </c>
      <c r="L17" s="254" t="s">
        <v>29</v>
      </c>
      <c r="M17" s="254" t="s">
        <v>30</v>
      </c>
      <c r="N17" s="254" t="s">
        <v>31</v>
      </c>
      <c r="O17" s="254" t="s">
        <v>32</v>
      </c>
      <c r="P17" s="254" t="s">
        <v>33</v>
      </c>
      <c r="Q17" s="258" t="s">
        <v>34</v>
      </c>
      <c r="R17" s="148" t="s">
        <v>74</v>
      </c>
    </row>
    <row r="18" spans="2:18" ht="12.75">
      <c r="B18" s="7" t="s">
        <v>10</v>
      </c>
      <c r="C18" s="67">
        <v>42470</v>
      </c>
      <c r="D18" s="68" t="s">
        <v>1</v>
      </c>
      <c r="E18" s="460" t="s">
        <v>171</v>
      </c>
      <c r="F18" s="486"/>
      <c r="G18" s="418" t="s">
        <v>161</v>
      </c>
      <c r="I18" s="2" t="s">
        <v>12</v>
      </c>
      <c r="J18" s="137" t="s">
        <v>4</v>
      </c>
      <c r="K18" s="137"/>
      <c r="L18" s="137"/>
      <c r="M18" s="137"/>
      <c r="N18" s="137"/>
      <c r="O18" s="137"/>
      <c r="P18" s="137"/>
      <c r="Q18" s="19"/>
      <c r="R18" s="137"/>
    </row>
    <row r="19" spans="3:18" ht="12.75">
      <c r="C19" s="69"/>
      <c r="D19" s="69"/>
      <c r="I19" s="438" t="s">
        <v>81</v>
      </c>
      <c r="J19" s="247">
        <v>9</v>
      </c>
      <c r="K19" s="247">
        <v>3</v>
      </c>
      <c r="L19" s="247">
        <v>3</v>
      </c>
      <c r="M19" s="247"/>
      <c r="N19" s="247"/>
      <c r="O19" s="247">
        <v>86</v>
      </c>
      <c r="P19" s="247">
        <v>22</v>
      </c>
      <c r="Q19" s="247">
        <v>64</v>
      </c>
      <c r="R19" s="247">
        <v>108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" t="s">
        <v>142</v>
      </c>
      <c r="J20" s="209">
        <v>8</v>
      </c>
      <c r="K20" s="209">
        <v>3</v>
      </c>
      <c r="L20" s="209">
        <v>2</v>
      </c>
      <c r="M20" s="209">
        <v>1</v>
      </c>
      <c r="N20" s="209"/>
      <c r="O20" s="209">
        <v>68</v>
      </c>
      <c r="P20" s="209">
        <v>40</v>
      </c>
      <c r="Q20" s="209">
        <v>28</v>
      </c>
      <c r="R20" s="209">
        <v>108</v>
      </c>
    </row>
    <row r="21" spans="2:18" ht="12.75">
      <c r="B21" s="61" t="str">
        <f>I6</f>
        <v>COUR-CHEVERNY 4</v>
      </c>
      <c r="C21" s="71">
        <v>16</v>
      </c>
      <c r="D21" s="71">
        <v>1</v>
      </c>
      <c r="E21" s="61" t="str">
        <f>I10</f>
        <v>SELLES-S-CHER 3</v>
      </c>
      <c r="F21" s="71">
        <v>20</v>
      </c>
      <c r="G21" s="71">
        <v>3</v>
      </c>
      <c r="H21" s="15"/>
      <c r="I21" s="136" t="s">
        <v>194</v>
      </c>
      <c r="J21" s="46">
        <v>6</v>
      </c>
      <c r="K21" s="46">
        <v>3</v>
      </c>
      <c r="L21" s="46">
        <v>1</v>
      </c>
      <c r="M21" s="46">
        <v>1</v>
      </c>
      <c r="N21" s="46">
        <v>1</v>
      </c>
      <c r="O21" s="46">
        <v>50</v>
      </c>
      <c r="P21" s="46">
        <v>58</v>
      </c>
      <c r="Q21" s="46">
        <v>-8</v>
      </c>
      <c r="R21" s="46">
        <v>108</v>
      </c>
    </row>
    <row r="22" spans="2:18" ht="12.75">
      <c r="B22" s="60" t="str">
        <f>I7</f>
        <v>GIEVRES 1</v>
      </c>
      <c r="C22" s="70">
        <v>18</v>
      </c>
      <c r="D22" s="70">
        <v>2</v>
      </c>
      <c r="E22" s="60" t="str">
        <f>I8</f>
        <v>LANGON 2</v>
      </c>
      <c r="F22" s="70">
        <v>18</v>
      </c>
      <c r="G22" s="70">
        <v>2</v>
      </c>
      <c r="I22" s="136" t="s">
        <v>56</v>
      </c>
      <c r="J22" s="46">
        <v>4</v>
      </c>
      <c r="K22" s="46">
        <v>2</v>
      </c>
      <c r="L22" s="46"/>
      <c r="M22" s="46">
        <v>2</v>
      </c>
      <c r="N22" s="46"/>
      <c r="O22" s="46">
        <v>36</v>
      </c>
      <c r="P22" s="46">
        <v>36</v>
      </c>
      <c r="Q22" s="46">
        <v>0</v>
      </c>
      <c r="R22" s="46">
        <v>72</v>
      </c>
    </row>
    <row r="23" spans="2:18" ht="12.75">
      <c r="B23" s="61" t="str">
        <f>I11</f>
        <v>ST AIGNAN/ CHER </v>
      </c>
      <c r="C23" s="71">
        <v>28</v>
      </c>
      <c r="D23" s="71">
        <v>3</v>
      </c>
      <c r="E23" s="61" t="str">
        <f>I12</f>
        <v>VILLEFRANCHE</v>
      </c>
      <c r="F23" s="71">
        <v>8</v>
      </c>
      <c r="G23" s="71">
        <v>1</v>
      </c>
      <c r="I23" s="436" t="s">
        <v>64</v>
      </c>
      <c r="J23" s="46">
        <v>4</v>
      </c>
      <c r="K23" s="46">
        <v>2</v>
      </c>
      <c r="L23" s="46">
        <v>1</v>
      </c>
      <c r="M23" s="46"/>
      <c r="N23" s="46">
        <v>1</v>
      </c>
      <c r="O23" s="46">
        <v>32</v>
      </c>
      <c r="P23" s="46">
        <v>40</v>
      </c>
      <c r="Q23" s="46">
        <v>-8</v>
      </c>
      <c r="R23" s="46">
        <v>72</v>
      </c>
    </row>
    <row r="24" spans="2:18" ht="12.75">
      <c r="B24" s="60" t="str">
        <f>I9</f>
        <v>ROMORANTIN 4</v>
      </c>
      <c r="C24" s="70"/>
      <c r="D24" s="70"/>
      <c r="E24" s="60" t="s">
        <v>42</v>
      </c>
      <c r="F24" s="70"/>
      <c r="G24" s="70"/>
      <c r="I24" s="21" t="s">
        <v>80</v>
      </c>
      <c r="J24" s="247">
        <v>3</v>
      </c>
      <c r="K24" s="247">
        <v>3</v>
      </c>
      <c r="L24" s="247"/>
      <c r="M24" s="247"/>
      <c r="N24" s="247">
        <v>3</v>
      </c>
      <c r="O24" s="247">
        <v>20</v>
      </c>
      <c r="P24" s="247">
        <v>88</v>
      </c>
      <c r="Q24" s="247">
        <v>-68</v>
      </c>
      <c r="R24" s="247">
        <v>108</v>
      </c>
    </row>
    <row r="25" spans="3:18" ht="12.75">
      <c r="C25" s="69"/>
      <c r="D25" s="69"/>
      <c r="I25" s="2" t="s">
        <v>78</v>
      </c>
      <c r="J25" s="209">
        <v>2</v>
      </c>
      <c r="K25" s="209">
        <v>2</v>
      </c>
      <c r="L25" s="209"/>
      <c r="M25" s="209"/>
      <c r="N25" s="209">
        <v>2</v>
      </c>
      <c r="O25" s="209">
        <v>32</v>
      </c>
      <c r="P25" s="209">
        <v>40</v>
      </c>
      <c r="Q25" s="209">
        <v>-8</v>
      </c>
      <c r="R25" s="209">
        <v>72</v>
      </c>
    </row>
    <row r="26" spans="2:18" ht="12.75">
      <c r="B26" s="7" t="s">
        <v>9</v>
      </c>
      <c r="C26" s="67">
        <v>42547</v>
      </c>
      <c r="D26" s="68" t="s">
        <v>27</v>
      </c>
      <c r="E26" s="460" t="s">
        <v>87</v>
      </c>
      <c r="F26" s="486"/>
      <c r="G26" s="418" t="s">
        <v>175</v>
      </c>
      <c r="I26" s="136"/>
      <c r="J26" s="46"/>
      <c r="K26" s="46"/>
      <c r="L26" s="46"/>
      <c r="M26" s="46"/>
      <c r="N26" s="46"/>
      <c r="O26" s="46"/>
      <c r="P26" s="46"/>
      <c r="Q26" s="46"/>
      <c r="R26" s="46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1" t="str">
        <f>I9</f>
        <v>ROMORANTIN 4</v>
      </c>
      <c r="C29" s="71"/>
      <c r="D29" s="71"/>
      <c r="E29" s="61" t="str">
        <f>I11</f>
        <v>ST AIGNAN/ CHER </v>
      </c>
      <c r="F29" s="71"/>
      <c r="G29" s="71"/>
    </row>
    <row r="30" spans="2:7" ht="12.75">
      <c r="B30" s="60" t="str">
        <f>I8</f>
        <v>LANGON 2</v>
      </c>
      <c r="C30" s="70"/>
      <c r="D30" s="70"/>
      <c r="E30" s="60" t="str">
        <f>I6</f>
        <v>COUR-CHEVERNY 4</v>
      </c>
      <c r="F30" s="70"/>
      <c r="G30" s="70"/>
    </row>
    <row r="31" spans="2:7" ht="12.75">
      <c r="B31" s="61" t="str">
        <f>I12</f>
        <v>VILLEFRANCHE</v>
      </c>
      <c r="C31" s="71"/>
      <c r="D31" s="71"/>
      <c r="E31" s="61" t="str">
        <f>I7</f>
        <v>GIEVRES 1</v>
      </c>
      <c r="F31" s="71"/>
      <c r="G31" s="71"/>
    </row>
    <row r="32" spans="2:7" ht="12.75">
      <c r="B32" s="60" t="str">
        <f>I10</f>
        <v>SELLES-S-CHER 3</v>
      </c>
      <c r="C32" s="70"/>
      <c r="D32" s="70"/>
      <c r="E32" s="60" t="s">
        <v>42</v>
      </c>
      <c r="F32" s="70"/>
      <c r="G32" s="70"/>
    </row>
    <row r="33" spans="3:9" ht="12.75">
      <c r="C33" s="69"/>
      <c r="D33" s="69"/>
      <c r="I33" t="s">
        <v>112</v>
      </c>
    </row>
    <row r="34" spans="2:7" ht="12.75">
      <c r="B34" s="7" t="s">
        <v>8</v>
      </c>
      <c r="C34" s="67">
        <v>42547</v>
      </c>
      <c r="D34" s="68" t="s">
        <v>1</v>
      </c>
      <c r="E34" s="460" t="s">
        <v>87</v>
      </c>
      <c r="F34" s="486"/>
      <c r="G34" s="418" t="s">
        <v>175</v>
      </c>
    </row>
    <row r="35" spans="3:4" ht="12.75">
      <c r="C35" s="69"/>
      <c r="D35" s="69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1" t="str">
        <f>I10</f>
        <v>SELLES-S-CHER 3</v>
      </c>
      <c r="C37" s="71"/>
      <c r="D37" s="71"/>
      <c r="E37" s="61" t="str">
        <f>I8</f>
        <v>LANGON 2</v>
      </c>
      <c r="F37" s="71"/>
      <c r="G37" s="71"/>
    </row>
    <row r="38" spans="2:7" ht="12.75">
      <c r="B38" s="60" t="str">
        <f>I7</f>
        <v>GIEVRES 1</v>
      </c>
      <c r="C38" s="70"/>
      <c r="D38" s="70"/>
      <c r="E38" s="60" t="str">
        <f>I11</f>
        <v>ST AIGNAN/ CHER </v>
      </c>
      <c r="F38" s="70"/>
      <c r="G38" s="70"/>
    </row>
    <row r="39" spans="2:7" ht="12.75">
      <c r="B39" s="61" t="str">
        <f>I6</f>
        <v>COUR-CHEVERNY 4</v>
      </c>
      <c r="C39" s="71"/>
      <c r="D39" s="71"/>
      <c r="E39" s="61" t="str">
        <f>I9</f>
        <v>ROMORANTIN 4</v>
      </c>
      <c r="F39" s="71"/>
      <c r="G39" s="71"/>
    </row>
    <row r="40" spans="2:7" ht="12.75">
      <c r="B40" s="60" t="str">
        <f>I12</f>
        <v>VILLEFRANCHE</v>
      </c>
      <c r="C40" s="70"/>
      <c r="D40" s="70"/>
      <c r="E40" s="60" t="s">
        <v>42</v>
      </c>
      <c r="F40" s="70"/>
      <c r="G40" s="70"/>
    </row>
    <row r="41" spans="3:4" ht="12.75">
      <c r="C41" s="69"/>
      <c r="D41" s="69"/>
    </row>
    <row r="42" spans="2:7" ht="12.75">
      <c r="B42" s="7" t="s">
        <v>7</v>
      </c>
      <c r="C42" s="67">
        <v>42631</v>
      </c>
      <c r="D42" s="68" t="s">
        <v>27</v>
      </c>
      <c r="E42" s="460" t="s">
        <v>169</v>
      </c>
      <c r="F42" s="486"/>
      <c r="G42" s="418" t="s">
        <v>168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1" t="str">
        <f>I9</f>
        <v>ROMORANTIN 4</v>
      </c>
      <c r="C45" s="71"/>
      <c r="D45" s="71"/>
      <c r="E45" s="61" t="str">
        <f>I8</f>
        <v>LANGON 2</v>
      </c>
      <c r="F45" s="71"/>
      <c r="G45" s="71"/>
    </row>
    <row r="46" spans="2:7" ht="12.75">
      <c r="B46" s="60" t="str">
        <f>I12</f>
        <v>VILLEFRANCHE</v>
      </c>
      <c r="C46" s="70"/>
      <c r="D46" s="70"/>
      <c r="E46" s="60" t="str">
        <f>I6</f>
        <v>COUR-CHEVERNY 4</v>
      </c>
      <c r="F46" s="70"/>
      <c r="G46" s="70"/>
    </row>
    <row r="47" spans="2:7" ht="12.75">
      <c r="B47" s="61" t="str">
        <f>I7</f>
        <v>GIEVRES 1</v>
      </c>
      <c r="C47" s="71"/>
      <c r="D47" s="71"/>
      <c r="E47" s="61" t="str">
        <f>I10</f>
        <v>SELLES-S-CHER 3</v>
      </c>
      <c r="F47" s="71"/>
      <c r="G47" s="71"/>
    </row>
    <row r="48" spans="2:7" ht="12.75">
      <c r="B48" s="60" t="str">
        <f>I11</f>
        <v>ST AIGNAN/ CHER </v>
      </c>
      <c r="C48" s="70"/>
      <c r="D48" s="70"/>
      <c r="E48" s="60" t="s">
        <v>42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42631</v>
      </c>
      <c r="D50" s="68" t="s">
        <v>1</v>
      </c>
      <c r="E50" s="460" t="s">
        <v>86</v>
      </c>
      <c r="F50" s="486"/>
      <c r="G50" s="418" t="s">
        <v>168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1" t="str">
        <f>I12</f>
        <v>VILLEFRANCHE</v>
      </c>
      <c r="C53" s="71"/>
      <c r="D53" s="71"/>
      <c r="E53" s="61" t="str">
        <f>I8</f>
        <v>LANGON 2</v>
      </c>
      <c r="F53" s="71"/>
      <c r="G53" s="71"/>
    </row>
    <row r="54" spans="2:7" ht="12.75">
      <c r="B54" s="60" t="s">
        <v>78</v>
      </c>
      <c r="C54" s="70"/>
      <c r="D54" s="70"/>
      <c r="E54" s="60" t="str">
        <f>I11</f>
        <v>ST AIGNAN/ CHER </v>
      </c>
      <c r="F54" s="70"/>
      <c r="G54" s="70"/>
    </row>
    <row r="55" spans="2:7" ht="12.75">
      <c r="B55" s="61" t="str">
        <f>I10</f>
        <v>SELLES-S-CHER 3</v>
      </c>
      <c r="C55" s="71"/>
      <c r="D55" s="71"/>
      <c r="E55" s="61" t="str">
        <f>I9</f>
        <v>ROMORANTIN 4</v>
      </c>
      <c r="F55" s="71"/>
      <c r="G55" s="71"/>
    </row>
    <row r="56" spans="2:7" ht="12.75">
      <c r="B56" s="60" t="str">
        <f>I7</f>
        <v>GIEVRES 1</v>
      </c>
      <c r="C56" s="70"/>
      <c r="D56" s="70"/>
      <c r="E56" s="60" t="s">
        <v>42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16">
      <selection activeCell="K29" sqref="K29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63" t="s">
        <v>63</v>
      </c>
      <c r="C1" s="464"/>
      <c r="D1" s="464"/>
      <c r="E1" s="464"/>
      <c r="F1" s="464"/>
      <c r="G1" s="465"/>
    </row>
    <row r="2" spans="2:7" ht="12.75">
      <c r="B2" s="183" t="s">
        <v>0</v>
      </c>
      <c r="C2" s="184">
        <v>42442</v>
      </c>
      <c r="D2" s="88" t="s">
        <v>1</v>
      </c>
      <c r="E2" s="461" t="s">
        <v>85</v>
      </c>
      <c r="F2" s="462"/>
      <c r="G2" s="434" t="s">
        <v>159</v>
      </c>
    </row>
    <row r="3" spans="2:20" ht="12.75">
      <c r="B3" s="210"/>
      <c r="C3" s="211"/>
      <c r="D3" s="212"/>
      <c r="E3" s="210"/>
      <c r="F3" s="210"/>
      <c r="G3" s="210"/>
      <c r="O3" s="14"/>
      <c r="Q3" s="14"/>
      <c r="S3" s="14"/>
      <c r="T3" s="14"/>
    </row>
    <row r="4" spans="2:21" ht="12.75">
      <c r="B4" s="155" t="s">
        <v>2</v>
      </c>
      <c r="C4" s="156" t="s">
        <v>3</v>
      </c>
      <c r="D4" s="156" t="s">
        <v>4</v>
      </c>
      <c r="E4" s="155" t="s">
        <v>2</v>
      </c>
      <c r="F4" s="155" t="s">
        <v>3</v>
      </c>
      <c r="G4" s="155" t="s">
        <v>4</v>
      </c>
      <c r="H4" s="9"/>
      <c r="I4" s="466" t="s">
        <v>69</v>
      </c>
      <c r="J4" s="466"/>
      <c r="K4" s="158" t="s">
        <v>28</v>
      </c>
      <c r="L4" s="159" t="s">
        <v>29</v>
      </c>
      <c r="M4" s="157" t="s">
        <v>30</v>
      </c>
      <c r="N4" s="159" t="s">
        <v>31</v>
      </c>
      <c r="O4" s="159" t="s">
        <v>32</v>
      </c>
      <c r="P4" s="157" t="s">
        <v>33</v>
      </c>
      <c r="Q4" s="160" t="s">
        <v>34</v>
      </c>
      <c r="R4" s="161" t="s">
        <v>74</v>
      </c>
      <c r="S4" s="157" t="s">
        <v>73</v>
      </c>
      <c r="T4" s="162" t="s">
        <v>31</v>
      </c>
      <c r="U4" s="15"/>
    </row>
    <row r="5" spans="2:20" ht="12.75">
      <c r="B5" s="153" t="str">
        <f>I6</f>
        <v>GIEVRES 2</v>
      </c>
      <c r="C5" s="154">
        <v>12</v>
      </c>
      <c r="D5" s="154">
        <v>1</v>
      </c>
      <c r="E5" s="153" t="str">
        <f>I7</f>
        <v>LAMOTTE BEUVRON 2</v>
      </c>
      <c r="F5" s="154">
        <v>24</v>
      </c>
      <c r="G5" s="154">
        <v>3</v>
      </c>
      <c r="I5" s="163" t="s">
        <v>12</v>
      </c>
      <c r="J5" s="164" t="s">
        <v>4</v>
      </c>
      <c r="K5" s="165"/>
      <c r="L5" s="166"/>
      <c r="M5" s="166"/>
      <c r="N5" s="166"/>
      <c r="O5" s="166"/>
      <c r="P5" s="166"/>
      <c r="Q5" s="167"/>
      <c r="R5" s="164"/>
      <c r="S5" s="164"/>
      <c r="T5" s="164"/>
    </row>
    <row r="6" spans="2:20" ht="12.75">
      <c r="B6" s="155" t="str">
        <f>I11</f>
        <v>VOUZON 2</v>
      </c>
      <c r="C6" s="156">
        <v>20</v>
      </c>
      <c r="D6" s="156">
        <v>3</v>
      </c>
      <c r="E6" s="155" t="str">
        <f>I10</f>
        <v>SELLES-S-CHER 4</v>
      </c>
      <c r="F6" s="156">
        <v>16</v>
      </c>
      <c r="G6" s="156">
        <v>1</v>
      </c>
      <c r="I6" s="168" t="s">
        <v>62</v>
      </c>
      <c r="J6" s="163">
        <f>D5+G15+D22+G30+D39</f>
        <v>3</v>
      </c>
      <c r="K6" s="169">
        <v>3</v>
      </c>
      <c r="L6" s="169"/>
      <c r="M6" s="169"/>
      <c r="N6" s="169">
        <v>3</v>
      </c>
      <c r="O6" s="163">
        <f>C5+F15+C22+F30+C39</f>
        <v>12</v>
      </c>
      <c r="P6" s="163">
        <f>F5+C15+F22+C30+F39</f>
        <v>96</v>
      </c>
      <c r="Q6" s="170">
        <f aca="true" t="shared" si="0" ref="Q6:Q11">O6-P6</f>
        <v>-84</v>
      </c>
      <c r="R6" s="163">
        <f aca="true" t="shared" si="1" ref="R6:R11">O6+P6</f>
        <v>108</v>
      </c>
      <c r="S6" s="164"/>
      <c r="T6" s="164"/>
    </row>
    <row r="7" spans="2:20" ht="12.75">
      <c r="B7" s="153" t="str">
        <f>I9</f>
        <v>SALBRIS 3</v>
      </c>
      <c r="C7" s="154">
        <v>10</v>
      </c>
      <c r="D7" s="154">
        <v>1</v>
      </c>
      <c r="E7" s="153" t="str">
        <f>I8</f>
        <v>LANGON 3</v>
      </c>
      <c r="F7" s="154">
        <v>26</v>
      </c>
      <c r="G7" s="154">
        <v>3</v>
      </c>
      <c r="I7" s="168" t="s">
        <v>83</v>
      </c>
      <c r="J7" s="163">
        <f>G5+G14+G23+G31+D38</f>
        <v>9</v>
      </c>
      <c r="K7" s="171">
        <v>3</v>
      </c>
      <c r="L7" s="171">
        <v>3</v>
      </c>
      <c r="M7" s="172"/>
      <c r="N7" s="171"/>
      <c r="O7" s="163">
        <f>F5+F14+F23+F31+C38</f>
        <v>80</v>
      </c>
      <c r="P7" s="163">
        <f>C5+C14+C23+C31+F38</f>
        <v>28</v>
      </c>
      <c r="Q7" s="170">
        <f t="shared" si="0"/>
        <v>52</v>
      </c>
      <c r="R7" s="163">
        <f t="shared" si="1"/>
        <v>108</v>
      </c>
      <c r="S7" s="164"/>
      <c r="T7" s="164"/>
    </row>
    <row r="8" spans="2:20" ht="12.75">
      <c r="B8" s="155"/>
      <c r="C8" s="156"/>
      <c r="D8" s="156"/>
      <c r="E8" s="155"/>
      <c r="F8" s="156"/>
      <c r="G8" s="156"/>
      <c r="I8" s="168" t="s">
        <v>79</v>
      </c>
      <c r="J8" s="163">
        <f>G7+D13+D23+D30+G37</f>
        <v>5</v>
      </c>
      <c r="K8" s="172">
        <v>3</v>
      </c>
      <c r="L8" s="172">
        <v>1</v>
      </c>
      <c r="M8" s="173"/>
      <c r="N8" s="172">
        <v>2</v>
      </c>
      <c r="O8" s="163">
        <f>F7+C13+C23+C30+F37</f>
        <v>36</v>
      </c>
      <c r="P8" s="163">
        <f>C7+F13+F23+F30+C37</f>
        <v>72</v>
      </c>
      <c r="Q8" s="170">
        <f t="shared" si="0"/>
        <v>-36</v>
      </c>
      <c r="R8" s="163">
        <f t="shared" si="1"/>
        <v>108</v>
      </c>
      <c r="S8" s="164"/>
      <c r="T8" s="164"/>
    </row>
    <row r="9" spans="2:20" ht="12.75">
      <c r="B9" s="186"/>
      <c r="C9" s="187"/>
      <c r="D9" s="187"/>
      <c r="E9" s="186"/>
      <c r="F9" s="186"/>
      <c r="G9" s="186"/>
      <c r="I9" s="168" t="s">
        <v>57</v>
      </c>
      <c r="J9" s="163">
        <f>D7+D14+D21+D29+G39</f>
        <v>5</v>
      </c>
      <c r="K9" s="169">
        <v>3</v>
      </c>
      <c r="L9" s="174">
        <v>1</v>
      </c>
      <c r="M9" s="171"/>
      <c r="N9" s="171">
        <v>2</v>
      </c>
      <c r="O9" s="163">
        <f>C7+C14+C21+C29+F39</f>
        <v>40</v>
      </c>
      <c r="P9" s="163">
        <f>F7+F14+F21+F29+C39</f>
        <v>68</v>
      </c>
      <c r="Q9" s="170">
        <f t="shared" si="0"/>
        <v>-28</v>
      </c>
      <c r="R9" s="163">
        <f t="shared" si="1"/>
        <v>108</v>
      </c>
      <c r="S9" s="164"/>
      <c r="T9" s="164"/>
    </row>
    <row r="10" spans="2:20" ht="12.75">
      <c r="B10" s="183" t="s">
        <v>5</v>
      </c>
      <c r="C10" s="184">
        <v>42470</v>
      </c>
      <c r="D10" s="88" t="s">
        <v>27</v>
      </c>
      <c r="E10" s="461" t="s">
        <v>176</v>
      </c>
      <c r="F10" s="462"/>
      <c r="G10" s="188" t="s">
        <v>159</v>
      </c>
      <c r="I10" s="168" t="s">
        <v>195</v>
      </c>
      <c r="J10" s="163">
        <f>G6+D15+G21+D31+D37</f>
        <v>5</v>
      </c>
      <c r="K10" s="175">
        <v>3</v>
      </c>
      <c r="L10" s="172">
        <v>1</v>
      </c>
      <c r="M10" s="172"/>
      <c r="N10" s="171">
        <v>2</v>
      </c>
      <c r="O10" s="163">
        <f>F6+C15+F21+C31+C37</f>
        <v>68</v>
      </c>
      <c r="P10" s="163">
        <f>C6+F15+C21+F31+F37</f>
        <v>40</v>
      </c>
      <c r="Q10" s="170">
        <f t="shared" si="0"/>
        <v>28</v>
      </c>
      <c r="R10" s="163">
        <f t="shared" si="1"/>
        <v>108</v>
      </c>
      <c r="S10" s="164"/>
      <c r="T10" s="164"/>
    </row>
    <row r="11" spans="2:20" ht="12.75">
      <c r="B11" s="186"/>
      <c r="C11" s="187"/>
      <c r="D11" s="187"/>
      <c r="E11" s="186"/>
      <c r="F11" s="186"/>
      <c r="G11" s="186"/>
      <c r="I11" s="168" t="s">
        <v>141</v>
      </c>
      <c r="J11" s="163">
        <f>D6+G13+G22+G29+G38</f>
        <v>9</v>
      </c>
      <c r="K11" s="176">
        <v>3</v>
      </c>
      <c r="L11" s="173">
        <v>3</v>
      </c>
      <c r="M11" s="172"/>
      <c r="N11" s="171"/>
      <c r="O11" s="163">
        <f>C6+F13+F22+F29+F38</f>
        <v>88</v>
      </c>
      <c r="P11" s="163">
        <f>F6+C13+C22+C29+C38</f>
        <v>20</v>
      </c>
      <c r="Q11" s="163">
        <f t="shared" si="0"/>
        <v>68</v>
      </c>
      <c r="R11" s="163">
        <f t="shared" si="1"/>
        <v>108</v>
      </c>
      <c r="S11" s="164"/>
      <c r="T11" s="164"/>
    </row>
    <row r="12" spans="2:20" ht="12.75">
      <c r="B12" s="155" t="s">
        <v>2</v>
      </c>
      <c r="C12" s="156" t="s">
        <v>3</v>
      </c>
      <c r="D12" s="156" t="s">
        <v>4</v>
      </c>
      <c r="E12" s="155" t="s">
        <v>2</v>
      </c>
      <c r="F12" s="155" t="s">
        <v>3</v>
      </c>
      <c r="G12" s="155" t="s">
        <v>4</v>
      </c>
      <c r="I12" s="168"/>
      <c r="J12" s="163"/>
      <c r="K12" s="169"/>
      <c r="L12" s="171"/>
      <c r="M12" s="172"/>
      <c r="N12" s="171"/>
      <c r="O12" s="163"/>
      <c r="P12" s="163"/>
      <c r="Q12" s="163"/>
      <c r="R12" s="164"/>
      <c r="S12" s="164"/>
      <c r="T12" s="164"/>
    </row>
    <row r="13" spans="2:20" ht="12.75">
      <c r="B13" s="153" t="str">
        <f>I8</f>
        <v>LANGON 3</v>
      </c>
      <c r="C13" s="154">
        <v>4</v>
      </c>
      <c r="D13" s="154">
        <v>1</v>
      </c>
      <c r="E13" s="153" t="str">
        <f>I11</f>
        <v>VOUZON 2</v>
      </c>
      <c r="F13" s="154">
        <v>32</v>
      </c>
      <c r="G13" s="154">
        <v>3</v>
      </c>
      <c r="I13" s="168"/>
      <c r="J13" s="163"/>
      <c r="K13" s="172"/>
      <c r="L13" s="172"/>
      <c r="M13" s="177"/>
      <c r="N13" s="172"/>
      <c r="O13" s="163"/>
      <c r="P13" s="163"/>
      <c r="Q13" s="163"/>
      <c r="R13" s="164"/>
      <c r="S13" s="164"/>
      <c r="T13" s="164"/>
    </row>
    <row r="14" spans="2:17" ht="12.75">
      <c r="B14" s="155" t="str">
        <f>I9</f>
        <v>SALBRIS 3</v>
      </c>
      <c r="C14" s="156">
        <v>10</v>
      </c>
      <c r="D14" s="156">
        <v>1</v>
      </c>
      <c r="E14" s="155" t="str">
        <f>I7</f>
        <v>LAMOTTE BEUVRON 2</v>
      </c>
      <c r="F14" s="156">
        <v>26</v>
      </c>
      <c r="G14" s="156">
        <v>3</v>
      </c>
      <c r="L14" s="17"/>
      <c r="M14" s="17"/>
      <c r="N14" s="17"/>
      <c r="Q14" s="17"/>
    </row>
    <row r="15" spans="2:7" ht="12.75">
      <c r="B15" s="153" t="str">
        <f>I10</f>
        <v>SELLES-S-CHER 4</v>
      </c>
      <c r="C15" s="154">
        <v>36</v>
      </c>
      <c r="D15" s="154">
        <v>3</v>
      </c>
      <c r="E15" s="153" t="str">
        <f>I6</f>
        <v>GIEVRES 2</v>
      </c>
      <c r="F15" s="154">
        <v>0</v>
      </c>
      <c r="G15" s="154">
        <v>1</v>
      </c>
    </row>
    <row r="16" spans="2:9" ht="12.75">
      <c r="B16" s="155"/>
      <c r="C16" s="156"/>
      <c r="D16" s="156"/>
      <c r="E16" s="155"/>
      <c r="F16" s="156"/>
      <c r="G16" s="156"/>
      <c r="I16" s="59"/>
    </row>
    <row r="17" spans="2:9" ht="12.75">
      <c r="B17" s="186"/>
      <c r="C17" s="187"/>
      <c r="D17" s="187"/>
      <c r="E17" s="186"/>
      <c r="F17" s="186"/>
      <c r="G17" s="186"/>
      <c r="I17" s="152"/>
    </row>
    <row r="18" spans="2:19" ht="12.75">
      <c r="B18" s="183" t="s">
        <v>10</v>
      </c>
      <c r="C18" s="184">
        <v>42470</v>
      </c>
      <c r="D18" s="88" t="s">
        <v>1</v>
      </c>
      <c r="E18" s="461" t="s">
        <v>85</v>
      </c>
      <c r="F18" s="462"/>
      <c r="G18" s="188" t="s">
        <v>159</v>
      </c>
      <c r="I18" s="259" t="s">
        <v>109</v>
      </c>
      <c r="J18" s="260"/>
      <c r="K18" s="261" t="s">
        <v>28</v>
      </c>
      <c r="L18" s="261" t="s">
        <v>29</v>
      </c>
      <c r="M18" s="261" t="s">
        <v>30</v>
      </c>
      <c r="N18" s="261" t="s">
        <v>31</v>
      </c>
      <c r="O18" s="261" t="s">
        <v>32</v>
      </c>
      <c r="P18" s="261" t="s">
        <v>101</v>
      </c>
      <c r="Q18" s="261" t="s">
        <v>34</v>
      </c>
      <c r="R18" s="262" t="s">
        <v>74</v>
      </c>
      <c r="S18" s="15"/>
    </row>
    <row r="19" spans="2:18" ht="12.75">
      <c r="B19" s="186"/>
      <c r="C19" s="187"/>
      <c r="D19" s="187"/>
      <c r="E19" s="186"/>
      <c r="F19" s="186"/>
      <c r="G19" s="186"/>
      <c r="I19" s="164" t="s">
        <v>12</v>
      </c>
      <c r="J19" s="164" t="s">
        <v>4</v>
      </c>
      <c r="K19" s="164"/>
      <c r="L19" s="263"/>
      <c r="M19" s="164"/>
      <c r="N19" s="164"/>
      <c r="O19" s="164"/>
      <c r="P19" s="264"/>
      <c r="Q19" s="265"/>
      <c r="R19" s="264"/>
    </row>
    <row r="20" spans="2:18" ht="12.75">
      <c r="B20" s="155" t="s">
        <v>2</v>
      </c>
      <c r="C20" s="156" t="s">
        <v>3</v>
      </c>
      <c r="D20" s="156" t="s">
        <v>4</v>
      </c>
      <c r="E20" s="155" t="s">
        <v>2</v>
      </c>
      <c r="F20" s="155" t="s">
        <v>3</v>
      </c>
      <c r="G20" s="155" t="s">
        <v>4</v>
      </c>
      <c r="I20" s="265" t="s">
        <v>141</v>
      </c>
      <c r="J20" s="181">
        <v>9</v>
      </c>
      <c r="K20" s="181">
        <v>3</v>
      </c>
      <c r="L20" s="163">
        <v>3</v>
      </c>
      <c r="M20" s="181"/>
      <c r="N20" s="181"/>
      <c r="O20" s="181">
        <v>88</v>
      </c>
      <c r="P20" s="267">
        <v>20</v>
      </c>
      <c r="Q20" s="181">
        <v>68</v>
      </c>
      <c r="R20" s="267">
        <v>108</v>
      </c>
    </row>
    <row r="21" spans="2:18" ht="12.75">
      <c r="B21" s="153" t="str">
        <f>I9</f>
        <v>SALBRIS 3</v>
      </c>
      <c r="C21" s="154">
        <v>20</v>
      </c>
      <c r="D21" s="154">
        <v>3</v>
      </c>
      <c r="E21" s="153" t="str">
        <f>I10</f>
        <v>SELLES-S-CHER 4</v>
      </c>
      <c r="F21" s="154">
        <v>16</v>
      </c>
      <c r="G21" s="154">
        <v>1</v>
      </c>
      <c r="H21" s="15"/>
      <c r="I21" s="266" t="s">
        <v>83</v>
      </c>
      <c r="J21" s="181">
        <v>9</v>
      </c>
      <c r="K21" s="181">
        <v>3</v>
      </c>
      <c r="L21" s="181">
        <v>3</v>
      </c>
      <c r="M21" s="181"/>
      <c r="N21" s="181"/>
      <c r="O21" s="181">
        <v>80</v>
      </c>
      <c r="P21" s="267">
        <v>28</v>
      </c>
      <c r="Q21" s="181">
        <v>52</v>
      </c>
      <c r="R21" s="267">
        <v>108</v>
      </c>
    </row>
    <row r="22" spans="2:18" ht="12.75">
      <c r="B22" s="155" t="str">
        <f>I6</f>
        <v>GIEVRES 2</v>
      </c>
      <c r="C22" s="156">
        <v>0</v>
      </c>
      <c r="D22" s="156">
        <v>1</v>
      </c>
      <c r="E22" s="155" t="str">
        <f>I11</f>
        <v>VOUZON 2</v>
      </c>
      <c r="F22" s="156">
        <v>36</v>
      </c>
      <c r="G22" s="156">
        <v>3</v>
      </c>
      <c r="I22" s="265" t="s">
        <v>195</v>
      </c>
      <c r="J22" s="181">
        <v>5</v>
      </c>
      <c r="K22" s="181">
        <v>3</v>
      </c>
      <c r="L22" s="181">
        <v>1</v>
      </c>
      <c r="M22" s="181"/>
      <c r="N22" s="181">
        <v>2</v>
      </c>
      <c r="O22" s="181">
        <v>68</v>
      </c>
      <c r="P22" s="267">
        <v>40</v>
      </c>
      <c r="Q22" s="181">
        <v>28</v>
      </c>
      <c r="R22" s="267">
        <v>108</v>
      </c>
    </row>
    <row r="23" spans="2:18" ht="12.75">
      <c r="B23" s="153" t="str">
        <f>I8</f>
        <v>LANGON 3</v>
      </c>
      <c r="C23" s="154">
        <v>6</v>
      </c>
      <c r="D23" s="154">
        <v>1</v>
      </c>
      <c r="E23" s="153" t="str">
        <f>I7</f>
        <v>LAMOTTE BEUVRON 2</v>
      </c>
      <c r="F23" s="154">
        <v>30</v>
      </c>
      <c r="G23" s="154">
        <v>3</v>
      </c>
      <c r="I23" s="265" t="s">
        <v>57</v>
      </c>
      <c r="J23" s="181">
        <v>5</v>
      </c>
      <c r="K23" s="181">
        <v>3</v>
      </c>
      <c r="L23" s="181">
        <v>1</v>
      </c>
      <c r="M23" s="181"/>
      <c r="N23" s="181">
        <v>2</v>
      </c>
      <c r="O23" s="181">
        <v>40</v>
      </c>
      <c r="P23" s="267">
        <v>68</v>
      </c>
      <c r="Q23" s="181">
        <v>-28</v>
      </c>
      <c r="R23" s="267">
        <v>108</v>
      </c>
    </row>
    <row r="24" spans="2:18" ht="12.75">
      <c r="B24" s="155"/>
      <c r="C24" s="156"/>
      <c r="D24" s="156"/>
      <c r="E24" s="155"/>
      <c r="F24" s="156"/>
      <c r="G24" s="156"/>
      <c r="I24" s="268" t="s">
        <v>79</v>
      </c>
      <c r="J24" s="181">
        <v>5</v>
      </c>
      <c r="K24" s="181">
        <v>3</v>
      </c>
      <c r="L24" s="181">
        <v>1</v>
      </c>
      <c r="M24" s="181"/>
      <c r="N24" s="181">
        <v>2</v>
      </c>
      <c r="O24" s="181">
        <v>36</v>
      </c>
      <c r="P24" s="267">
        <v>72</v>
      </c>
      <c r="Q24" s="181">
        <v>-36</v>
      </c>
      <c r="R24" s="267">
        <v>108</v>
      </c>
    </row>
    <row r="25" spans="2:18" ht="12.75">
      <c r="B25" s="186"/>
      <c r="C25" s="187"/>
      <c r="D25" s="187"/>
      <c r="E25" s="186"/>
      <c r="F25" s="186"/>
      <c r="G25" s="186"/>
      <c r="I25" s="265" t="s">
        <v>62</v>
      </c>
      <c r="J25" s="181">
        <v>3</v>
      </c>
      <c r="K25" s="181">
        <v>3</v>
      </c>
      <c r="L25" s="181"/>
      <c r="M25" s="181"/>
      <c r="N25" s="181">
        <v>3</v>
      </c>
      <c r="O25" s="181">
        <v>12</v>
      </c>
      <c r="P25" s="267">
        <v>96</v>
      </c>
      <c r="Q25" s="181">
        <v>-84</v>
      </c>
      <c r="R25" s="267">
        <v>108</v>
      </c>
    </row>
    <row r="26" spans="2:18" ht="12.75">
      <c r="B26" s="183" t="s">
        <v>9</v>
      </c>
      <c r="C26" s="184">
        <v>42547</v>
      </c>
      <c r="D26" s="88" t="s">
        <v>27</v>
      </c>
      <c r="E26" s="461" t="s">
        <v>87</v>
      </c>
      <c r="F26" s="462"/>
      <c r="G26" s="188" t="s">
        <v>100</v>
      </c>
      <c r="I26" s="265"/>
      <c r="J26" s="181"/>
      <c r="K26" s="181"/>
      <c r="L26" s="181"/>
      <c r="M26" s="181"/>
      <c r="N26" s="181"/>
      <c r="O26" s="181"/>
      <c r="P26" s="267"/>
      <c r="Q26" s="181"/>
      <c r="R26" s="267"/>
    </row>
    <row r="27" spans="2:18" ht="12.75">
      <c r="B27" s="186"/>
      <c r="C27" s="187"/>
      <c r="D27" s="187"/>
      <c r="E27" s="186"/>
      <c r="F27" s="186"/>
      <c r="G27" s="186"/>
      <c r="I27" s="265"/>
      <c r="J27" s="181"/>
      <c r="K27" s="181"/>
      <c r="L27" s="181"/>
      <c r="M27" s="181"/>
      <c r="N27" s="181"/>
      <c r="O27" s="181"/>
      <c r="P27" s="267"/>
      <c r="Q27" s="181"/>
      <c r="R27" s="267"/>
    </row>
    <row r="28" spans="2:7" ht="12.75">
      <c r="B28" s="155" t="s">
        <v>2</v>
      </c>
      <c r="C28" s="156" t="s">
        <v>3</v>
      </c>
      <c r="D28" s="156" t="s">
        <v>4</v>
      </c>
      <c r="E28" s="155" t="s">
        <v>2</v>
      </c>
      <c r="F28" s="155" t="s">
        <v>3</v>
      </c>
      <c r="G28" s="155" t="s">
        <v>4</v>
      </c>
    </row>
    <row r="29" spans="2:7" ht="12.75">
      <c r="B29" s="153" t="str">
        <f>I9</f>
        <v>SALBRIS 3</v>
      </c>
      <c r="C29" s="154"/>
      <c r="D29" s="154"/>
      <c r="E29" s="153" t="str">
        <f>I11</f>
        <v>VOUZON 2</v>
      </c>
      <c r="F29" s="154"/>
      <c r="G29" s="154"/>
    </row>
    <row r="30" spans="2:7" ht="12.75">
      <c r="B30" s="155" t="str">
        <f>I8</f>
        <v>LANGON 3</v>
      </c>
      <c r="C30" s="156"/>
      <c r="D30" s="156"/>
      <c r="E30" s="155" t="str">
        <f>I6</f>
        <v>GIEVRES 2</v>
      </c>
      <c r="F30" s="156"/>
      <c r="G30" s="156"/>
    </row>
    <row r="31" spans="2:7" ht="12.75">
      <c r="B31" s="153" t="str">
        <f>I10</f>
        <v>SELLES-S-CHER 4</v>
      </c>
      <c r="C31" s="154"/>
      <c r="D31" s="154"/>
      <c r="E31" s="153" t="str">
        <f>I7</f>
        <v>LAMOTTE BEUVRON 2</v>
      </c>
      <c r="F31" s="154"/>
      <c r="G31" s="154"/>
    </row>
    <row r="32" spans="2:7" ht="12.75">
      <c r="B32" s="155"/>
      <c r="C32" s="156"/>
      <c r="D32" s="156"/>
      <c r="E32" s="155"/>
      <c r="F32" s="156"/>
      <c r="G32" s="156"/>
    </row>
    <row r="33" spans="2:7" ht="12.75">
      <c r="B33" s="186"/>
      <c r="C33" s="187"/>
      <c r="D33" s="187"/>
      <c r="E33" s="186"/>
      <c r="F33" s="186"/>
      <c r="G33" s="186"/>
    </row>
    <row r="34" spans="2:7" ht="12.75">
      <c r="B34" s="183" t="s">
        <v>8</v>
      </c>
      <c r="C34" s="184">
        <v>42547</v>
      </c>
      <c r="D34" s="88" t="s">
        <v>1</v>
      </c>
      <c r="E34" s="461" t="s">
        <v>87</v>
      </c>
      <c r="F34" s="462"/>
      <c r="G34" s="188" t="s">
        <v>100</v>
      </c>
    </row>
    <row r="35" spans="2:7" ht="12.75">
      <c r="B35" s="186"/>
      <c r="C35" s="187"/>
      <c r="D35" s="187"/>
      <c r="E35" s="186"/>
      <c r="F35" s="186"/>
      <c r="G35" s="186"/>
    </row>
    <row r="36" spans="2:7" ht="12.75">
      <c r="B36" s="155" t="s">
        <v>2</v>
      </c>
      <c r="C36" s="156" t="s">
        <v>3</v>
      </c>
      <c r="D36" s="156" t="s">
        <v>4</v>
      </c>
      <c r="E36" s="155" t="s">
        <v>2</v>
      </c>
      <c r="F36" s="155" t="s">
        <v>3</v>
      </c>
      <c r="G36" s="155" t="s">
        <v>4</v>
      </c>
    </row>
    <row r="37" spans="2:7" ht="12.75">
      <c r="B37" s="153" t="str">
        <f>I10</f>
        <v>SELLES-S-CHER 4</v>
      </c>
      <c r="C37" s="154"/>
      <c r="D37" s="154"/>
      <c r="E37" s="153" t="str">
        <f>I8</f>
        <v>LANGON 3</v>
      </c>
      <c r="F37" s="154"/>
      <c r="G37" s="154"/>
    </row>
    <row r="38" spans="2:7" ht="12.75">
      <c r="B38" s="155" t="str">
        <f>I7</f>
        <v>LAMOTTE BEUVRON 2</v>
      </c>
      <c r="C38" s="156"/>
      <c r="D38" s="156"/>
      <c r="E38" s="155" t="str">
        <f>I11</f>
        <v>VOUZON 2</v>
      </c>
      <c r="F38" s="156"/>
      <c r="G38" s="156"/>
    </row>
    <row r="39" spans="2:7" ht="12.75">
      <c r="B39" s="153" t="str">
        <f>I6</f>
        <v>GIEVRES 2</v>
      </c>
      <c r="C39" s="154"/>
      <c r="D39" s="154"/>
      <c r="E39" s="153" t="str">
        <f>I9</f>
        <v>SALBRIS 3</v>
      </c>
      <c r="F39" s="154"/>
      <c r="G39" s="154"/>
    </row>
    <row r="40" spans="2:7" ht="12.75">
      <c r="B40" s="155"/>
      <c r="C40" s="156"/>
      <c r="D40" s="156"/>
      <c r="E40" s="155"/>
      <c r="F40" s="156"/>
      <c r="G40" s="156"/>
    </row>
    <row r="41" spans="2:7" ht="12.75">
      <c r="B41" s="186"/>
      <c r="C41" s="187"/>
      <c r="D41" s="187"/>
      <c r="E41" s="186"/>
      <c r="F41" s="186"/>
      <c r="G41" s="186"/>
    </row>
    <row r="42" spans="2:7" ht="12.75">
      <c r="B42" s="183" t="s">
        <v>7</v>
      </c>
      <c r="C42" s="184">
        <v>42631</v>
      </c>
      <c r="D42" s="88" t="s">
        <v>27</v>
      </c>
      <c r="E42" s="461" t="s">
        <v>20</v>
      </c>
      <c r="F42" s="462"/>
      <c r="G42" s="188" t="s">
        <v>168</v>
      </c>
    </row>
    <row r="43" spans="2:7" ht="12.75">
      <c r="B43" s="186"/>
      <c r="C43" s="187"/>
      <c r="D43" s="187"/>
      <c r="E43" s="186"/>
      <c r="F43" s="186"/>
      <c r="G43" s="186"/>
    </row>
    <row r="44" spans="2:7" ht="12.75">
      <c r="B44" s="155" t="s">
        <v>2</v>
      </c>
      <c r="C44" s="156" t="s">
        <v>3</v>
      </c>
      <c r="D44" s="156" t="s">
        <v>4</v>
      </c>
      <c r="E44" s="155" t="s">
        <v>2</v>
      </c>
      <c r="F44" s="155" t="s">
        <v>3</v>
      </c>
      <c r="G44" s="155" t="s">
        <v>4</v>
      </c>
    </row>
    <row r="45" spans="2:7" ht="12.75">
      <c r="B45" s="153"/>
      <c r="C45" s="154"/>
      <c r="D45" s="154"/>
      <c r="E45" s="153"/>
      <c r="F45" s="154"/>
      <c r="G45" s="154"/>
    </row>
    <row r="46" spans="2:7" ht="12.75">
      <c r="B46" s="155"/>
      <c r="C46" s="156"/>
      <c r="D46" s="156"/>
      <c r="E46" s="155"/>
      <c r="F46" s="156"/>
      <c r="G46" s="156"/>
    </row>
    <row r="47" spans="2:7" ht="12.75">
      <c r="B47" s="153"/>
      <c r="C47" s="154"/>
      <c r="D47" s="154"/>
      <c r="E47" s="153"/>
      <c r="F47" s="154"/>
      <c r="G47" s="154"/>
    </row>
    <row r="48" spans="2:7" ht="12.75">
      <c r="B48" s="155"/>
      <c r="C48" s="156"/>
      <c r="D48" s="156"/>
      <c r="E48" s="155"/>
      <c r="F48" s="156"/>
      <c r="G48" s="156"/>
    </row>
    <row r="49" spans="2:7" ht="12.75">
      <c r="B49" s="186"/>
      <c r="C49" s="187"/>
      <c r="D49" s="187"/>
      <c r="E49" s="186"/>
      <c r="F49" s="186"/>
      <c r="G49" s="186"/>
    </row>
    <row r="50" spans="2:7" ht="12.75">
      <c r="B50" s="183" t="s">
        <v>6</v>
      </c>
      <c r="C50" s="184">
        <v>42631</v>
      </c>
      <c r="D50" s="88" t="s">
        <v>1</v>
      </c>
      <c r="E50" s="461" t="s">
        <v>20</v>
      </c>
      <c r="F50" s="462"/>
      <c r="G50" s="188" t="s">
        <v>168</v>
      </c>
    </row>
    <row r="51" spans="2:7" ht="12.75">
      <c r="B51" s="186"/>
      <c r="C51" s="187"/>
      <c r="D51" s="187"/>
      <c r="E51" s="186"/>
      <c r="F51" s="186"/>
      <c r="G51" s="186"/>
    </row>
    <row r="52" spans="2:7" ht="12.75">
      <c r="B52" s="155" t="s">
        <v>2</v>
      </c>
      <c r="C52" s="156" t="s">
        <v>3</v>
      </c>
      <c r="D52" s="156" t="s">
        <v>4</v>
      </c>
      <c r="E52" s="155" t="s">
        <v>2</v>
      </c>
      <c r="F52" s="155" t="s">
        <v>3</v>
      </c>
      <c r="G52" s="155" t="s">
        <v>4</v>
      </c>
    </row>
    <row r="53" spans="2:7" ht="12.75">
      <c r="B53" s="153"/>
      <c r="C53" s="154"/>
      <c r="D53" s="154"/>
      <c r="E53" s="153"/>
      <c r="F53" s="154"/>
      <c r="G53" s="154"/>
    </row>
    <row r="54" spans="2:7" ht="12.75">
      <c r="B54" s="155"/>
      <c r="C54" s="156"/>
      <c r="D54" s="156"/>
      <c r="E54" s="155"/>
      <c r="F54" s="156"/>
      <c r="G54" s="156"/>
    </row>
    <row r="55" spans="2:7" ht="12.75">
      <c r="B55" s="153"/>
      <c r="C55" s="154"/>
      <c r="D55" s="154"/>
      <c r="E55" s="153"/>
      <c r="F55" s="154"/>
      <c r="G55" s="154"/>
    </row>
    <row r="56" spans="2:7" ht="12.75">
      <c r="B56" s="155"/>
      <c r="C56" s="156"/>
      <c r="D56" s="156"/>
      <c r="E56" s="155"/>
      <c r="F56" s="156"/>
      <c r="G56" s="156"/>
    </row>
    <row r="57" spans="2:7" ht="12.75">
      <c r="B57" s="186"/>
      <c r="C57" s="186"/>
      <c r="D57" s="186"/>
      <c r="E57" s="186"/>
      <c r="F57" s="186"/>
      <c r="G57" s="186"/>
    </row>
  </sheetData>
  <sheetProtection/>
  <mergeCells count="9">
    <mergeCell ref="I4:J4"/>
    <mergeCell ref="E10:F10"/>
    <mergeCell ref="E18:F18"/>
    <mergeCell ref="E26:F26"/>
    <mergeCell ref="E34:F34"/>
    <mergeCell ref="E42:F42"/>
    <mergeCell ref="E50:F50"/>
    <mergeCell ref="B1:G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I19" sqref="I19:R26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11.421875" style="4" customWidth="1"/>
    <col min="5" max="5" width="20.140625" style="4" customWidth="1"/>
    <col min="6" max="6" width="9.140625" style="4" customWidth="1"/>
    <col min="7" max="7" width="11.421875" style="4" customWidth="1"/>
    <col min="9" max="9" width="20.7109375" style="0" customWidth="1"/>
    <col min="10" max="10" width="6.57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67" t="s">
        <v>25</v>
      </c>
      <c r="C1" s="468"/>
      <c r="D1" s="468"/>
      <c r="E1" s="468"/>
      <c r="F1" s="468"/>
      <c r="G1" s="469"/>
    </row>
    <row r="2" spans="2:7" ht="12.75">
      <c r="B2" s="7" t="s">
        <v>0</v>
      </c>
      <c r="C2" s="67">
        <v>42442</v>
      </c>
      <c r="D2" s="68" t="s">
        <v>1</v>
      </c>
      <c r="E2" s="460" t="s">
        <v>177</v>
      </c>
      <c r="F2" s="486"/>
      <c r="G2" s="419" t="s">
        <v>99</v>
      </c>
    </row>
    <row r="3" spans="3:14" ht="12.75">
      <c r="C3" s="69"/>
      <c r="D3" s="69"/>
      <c r="L3" s="14"/>
      <c r="M3" s="14"/>
      <c r="N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48" t="s">
        <v>19</v>
      </c>
      <c r="J4" s="448"/>
      <c r="K4" s="295" t="s">
        <v>28</v>
      </c>
      <c r="L4" s="296" t="s">
        <v>29</v>
      </c>
      <c r="M4" s="296" t="s">
        <v>30</v>
      </c>
      <c r="N4" s="296" t="s">
        <v>31</v>
      </c>
      <c r="O4" s="296" t="s">
        <v>32</v>
      </c>
      <c r="P4" s="296" t="s">
        <v>33</v>
      </c>
      <c r="Q4" s="296" t="s">
        <v>34</v>
      </c>
      <c r="R4" s="297" t="s">
        <v>74</v>
      </c>
      <c r="S4" s="298" t="s">
        <v>73</v>
      </c>
      <c r="T4" s="296" t="s">
        <v>31</v>
      </c>
    </row>
    <row r="5" spans="2:20" ht="12.75">
      <c r="B5" s="6" t="s">
        <v>36</v>
      </c>
      <c r="C5" s="71">
        <v>18</v>
      </c>
      <c r="D5" s="71">
        <v>3</v>
      </c>
      <c r="E5" s="6" t="s">
        <v>119</v>
      </c>
      <c r="F5" s="71">
        <v>6</v>
      </c>
      <c r="G5" s="71">
        <v>1</v>
      </c>
      <c r="I5" s="3" t="s">
        <v>12</v>
      </c>
      <c r="J5" s="3" t="s">
        <v>4</v>
      </c>
      <c r="K5" s="22"/>
      <c r="M5" s="18"/>
      <c r="O5" s="18"/>
      <c r="P5" s="18"/>
      <c r="Q5" s="19"/>
      <c r="R5" s="21"/>
      <c r="S5" s="21"/>
      <c r="T5" s="21"/>
    </row>
    <row r="6" spans="2:20" ht="12.75">
      <c r="B6" s="5" t="s">
        <v>37</v>
      </c>
      <c r="C6" s="70">
        <v>10</v>
      </c>
      <c r="D6" s="70">
        <v>1</v>
      </c>
      <c r="E6" s="5" t="s">
        <v>35</v>
      </c>
      <c r="F6" s="70">
        <v>14</v>
      </c>
      <c r="G6" s="70">
        <v>3</v>
      </c>
      <c r="I6" s="82" t="s">
        <v>36</v>
      </c>
      <c r="J6" s="3">
        <f>D5+G22+C30+G37+D46+G54</f>
        <v>5</v>
      </c>
      <c r="K6" s="72">
        <v>2</v>
      </c>
      <c r="L6" s="93">
        <v>1</v>
      </c>
      <c r="M6" s="93">
        <v>1</v>
      </c>
      <c r="N6" s="93"/>
      <c r="O6" s="3">
        <f>C5+F22+C30+F37+C46+F54</f>
        <v>30</v>
      </c>
      <c r="P6" s="3">
        <f>F5+C22+F30+C37+F46+C54</f>
        <v>18</v>
      </c>
      <c r="Q6" s="63">
        <f aca="true" t="shared" si="0" ref="Q6:Q12">O6-P6</f>
        <v>12</v>
      </c>
      <c r="R6" s="3">
        <f aca="true" t="shared" si="1" ref="R6:R12">O6+P6</f>
        <v>48</v>
      </c>
      <c r="S6" s="2"/>
      <c r="T6" s="2"/>
    </row>
    <row r="7" spans="2:20" ht="12.75">
      <c r="B7" s="6" t="s">
        <v>253</v>
      </c>
      <c r="C7" s="71">
        <v>10</v>
      </c>
      <c r="D7" s="71">
        <v>1</v>
      </c>
      <c r="E7" s="6" t="s">
        <v>183</v>
      </c>
      <c r="F7" s="71">
        <v>14</v>
      </c>
      <c r="G7" s="71">
        <v>3</v>
      </c>
      <c r="I7" s="82" t="s">
        <v>261</v>
      </c>
      <c r="J7" s="3">
        <f>D6+G13+D22+G38+D47+G55</f>
        <v>6</v>
      </c>
      <c r="K7" s="66">
        <v>3</v>
      </c>
      <c r="L7" s="86">
        <v>1</v>
      </c>
      <c r="M7" s="86">
        <v>1</v>
      </c>
      <c r="N7" s="86">
        <v>1</v>
      </c>
      <c r="O7" s="151">
        <v>38</v>
      </c>
      <c r="P7" s="3">
        <f>F6+C13+F22+C38+F47+C55</f>
        <v>34</v>
      </c>
      <c r="Q7" s="63">
        <f t="shared" si="0"/>
        <v>4</v>
      </c>
      <c r="R7" s="3">
        <f t="shared" si="1"/>
        <v>72</v>
      </c>
      <c r="S7" s="2"/>
      <c r="T7" s="2"/>
    </row>
    <row r="8" spans="2:20" ht="12.75">
      <c r="B8" s="5" t="s">
        <v>255</v>
      </c>
      <c r="C8" s="70"/>
      <c r="D8" s="70"/>
      <c r="E8" s="5" t="s">
        <v>42</v>
      </c>
      <c r="F8" s="70"/>
      <c r="G8" s="70"/>
      <c r="I8" s="82" t="s">
        <v>253</v>
      </c>
      <c r="J8" s="3">
        <f>D7+G14+D21+G30+G39+D55</f>
        <v>5</v>
      </c>
      <c r="K8" s="73">
        <v>3</v>
      </c>
      <c r="L8" s="94">
        <v>1</v>
      </c>
      <c r="M8" s="94"/>
      <c r="N8" s="94">
        <v>2</v>
      </c>
      <c r="O8" s="3">
        <v>30</v>
      </c>
      <c r="P8" s="3">
        <f>F7+C14+F21+C30+C39+F55</f>
        <v>42</v>
      </c>
      <c r="Q8" s="63">
        <f t="shared" si="0"/>
        <v>-12</v>
      </c>
      <c r="R8" s="3">
        <f t="shared" si="1"/>
        <v>72</v>
      </c>
      <c r="S8" s="2"/>
      <c r="T8" s="2"/>
    </row>
    <row r="9" spans="3:20" ht="12.75">
      <c r="C9" s="69"/>
      <c r="D9" s="69"/>
      <c r="I9" s="82" t="s">
        <v>254</v>
      </c>
      <c r="J9" s="3">
        <f>G15+D23+G29+D39+G47+D54</f>
        <v>4</v>
      </c>
      <c r="K9" s="66">
        <v>2</v>
      </c>
      <c r="L9" s="86">
        <v>1</v>
      </c>
      <c r="M9" s="86"/>
      <c r="N9" s="86">
        <v>1</v>
      </c>
      <c r="O9" s="3">
        <f>F15+C23+F29+C39+F47+C54</f>
        <v>16</v>
      </c>
      <c r="P9" s="3">
        <f>C15+F23+C29+F39+C47+F54</f>
        <v>32</v>
      </c>
      <c r="Q9" s="63">
        <f t="shared" si="0"/>
        <v>-16</v>
      </c>
      <c r="R9" s="3">
        <f t="shared" si="1"/>
        <v>48</v>
      </c>
      <c r="S9" s="2"/>
      <c r="T9" s="2"/>
    </row>
    <row r="10" spans="2:20" ht="12.75">
      <c r="B10" s="7" t="s">
        <v>5</v>
      </c>
      <c r="C10" s="67">
        <v>42470</v>
      </c>
      <c r="D10" s="68" t="s">
        <v>27</v>
      </c>
      <c r="E10" s="460" t="s">
        <v>89</v>
      </c>
      <c r="F10" s="486"/>
      <c r="G10" s="418" t="s">
        <v>99</v>
      </c>
      <c r="I10" s="82" t="s">
        <v>119</v>
      </c>
      <c r="J10" s="3">
        <f>G5+D13+G21+D29+D45+G53</f>
        <v>5</v>
      </c>
      <c r="K10" s="73">
        <v>3</v>
      </c>
      <c r="L10" s="94">
        <v>1</v>
      </c>
      <c r="M10" s="94"/>
      <c r="N10" s="94">
        <v>2</v>
      </c>
      <c r="O10" s="3">
        <f>F5+C13+F21+C29+C45+F53</f>
        <v>34</v>
      </c>
      <c r="P10" s="3">
        <f>C5+F13+C21+F29+F45+C53</f>
        <v>38</v>
      </c>
      <c r="Q10" s="63">
        <f t="shared" si="0"/>
        <v>-4</v>
      </c>
      <c r="R10" s="3">
        <f t="shared" si="1"/>
        <v>72</v>
      </c>
      <c r="S10" s="2"/>
      <c r="T10" s="2"/>
    </row>
    <row r="11" spans="3:20" ht="12.75">
      <c r="C11" s="69"/>
      <c r="D11" s="69"/>
      <c r="I11" s="82" t="s">
        <v>35</v>
      </c>
      <c r="J11" s="3">
        <f>G6+D14+G23+D31+D37+G45</f>
        <v>5</v>
      </c>
      <c r="K11" s="66">
        <v>3</v>
      </c>
      <c r="L11" s="86">
        <v>1</v>
      </c>
      <c r="M11" s="86"/>
      <c r="N11" s="86">
        <v>2</v>
      </c>
      <c r="O11" s="3">
        <f>F6+C14+F23+C31+C37+F45</f>
        <v>32</v>
      </c>
      <c r="P11" s="3">
        <f>C6+F14+C23+F31+F37+C45</f>
        <v>40</v>
      </c>
      <c r="Q11" s="63">
        <f t="shared" si="0"/>
        <v>-8</v>
      </c>
      <c r="R11" s="3">
        <f t="shared" si="1"/>
        <v>72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1" t="s">
        <v>183</v>
      </c>
      <c r="J12" s="3">
        <f>G7+D15+G31+D38+G46+D53</f>
        <v>6</v>
      </c>
      <c r="K12" s="75">
        <v>2</v>
      </c>
      <c r="L12" s="94">
        <v>2</v>
      </c>
      <c r="M12" s="96"/>
      <c r="N12" s="96"/>
      <c r="O12" s="46">
        <f>F7+C15+F31+C38+F46+C53</f>
        <v>36</v>
      </c>
      <c r="P12" s="46">
        <f>C7+F15+C31+F38+C46+F53</f>
        <v>12</v>
      </c>
      <c r="Q12" s="63">
        <f t="shared" si="0"/>
        <v>24</v>
      </c>
      <c r="R12" s="3">
        <f t="shared" si="1"/>
        <v>48</v>
      </c>
      <c r="S12" s="2"/>
      <c r="T12" s="2"/>
    </row>
    <row r="13" spans="2:20" ht="12.75">
      <c r="B13" s="6" t="s">
        <v>119</v>
      </c>
      <c r="C13" s="71">
        <v>8</v>
      </c>
      <c r="D13" s="71">
        <v>1</v>
      </c>
      <c r="E13" s="6" t="s">
        <v>37</v>
      </c>
      <c r="F13" s="71">
        <v>16</v>
      </c>
      <c r="G13" s="71">
        <v>3</v>
      </c>
      <c r="I13" s="81"/>
      <c r="J13" s="2"/>
      <c r="K13" s="97"/>
      <c r="L13" s="87"/>
      <c r="M13" s="95"/>
      <c r="N13" s="89"/>
      <c r="O13" s="22"/>
      <c r="P13" s="2"/>
      <c r="Q13" s="63"/>
      <c r="R13" s="3"/>
      <c r="S13" s="2"/>
      <c r="T13" s="2"/>
    </row>
    <row r="14" spans="2:17" ht="12.75">
      <c r="B14" s="5" t="s">
        <v>35</v>
      </c>
      <c r="C14" s="70">
        <v>8</v>
      </c>
      <c r="D14" s="70">
        <v>1</v>
      </c>
      <c r="E14" s="5" t="s">
        <v>253</v>
      </c>
      <c r="F14" s="70">
        <v>16</v>
      </c>
      <c r="G14" s="70">
        <v>3</v>
      </c>
      <c r="I14" s="64"/>
      <c r="Q14" s="17"/>
    </row>
    <row r="15" spans="2:7" ht="12.75">
      <c r="B15" s="6" t="s">
        <v>183</v>
      </c>
      <c r="C15" s="71">
        <v>22</v>
      </c>
      <c r="D15" s="71">
        <v>3</v>
      </c>
      <c r="E15" s="6" t="s">
        <v>256</v>
      </c>
      <c r="F15" s="71">
        <v>2</v>
      </c>
      <c r="G15" s="71">
        <v>1</v>
      </c>
    </row>
    <row r="16" spans="2:7" ht="12.75">
      <c r="B16" s="5" t="s">
        <v>36</v>
      </c>
      <c r="C16" s="70"/>
      <c r="D16" s="70"/>
      <c r="E16" s="5" t="s">
        <v>42</v>
      </c>
      <c r="F16" s="70"/>
      <c r="G16" s="70"/>
    </row>
    <row r="17" spans="3:18" ht="12.75">
      <c r="C17" s="69"/>
      <c r="D17" s="69"/>
      <c r="I17" s="290" t="s">
        <v>110</v>
      </c>
      <c r="J17" s="291"/>
      <c r="K17" s="292" t="s">
        <v>28</v>
      </c>
      <c r="L17" s="292" t="s">
        <v>29</v>
      </c>
      <c r="M17" s="292" t="s">
        <v>30</v>
      </c>
      <c r="N17" s="292" t="s">
        <v>31</v>
      </c>
      <c r="O17" s="293" t="s">
        <v>32</v>
      </c>
      <c r="P17" s="294" t="s">
        <v>101</v>
      </c>
      <c r="Q17" s="292" t="s">
        <v>34</v>
      </c>
      <c r="R17" s="291" t="s">
        <v>74</v>
      </c>
    </row>
    <row r="18" spans="2:18" ht="12.75">
      <c r="B18" s="7" t="s">
        <v>10</v>
      </c>
      <c r="C18" s="67">
        <v>42470</v>
      </c>
      <c r="D18" s="68" t="s">
        <v>1</v>
      </c>
      <c r="E18" s="460" t="s">
        <v>89</v>
      </c>
      <c r="F18" s="486"/>
      <c r="G18" s="418" t="s">
        <v>99</v>
      </c>
      <c r="I18" s="2" t="s">
        <v>12</v>
      </c>
      <c r="J18" s="19" t="s">
        <v>4</v>
      </c>
      <c r="K18" s="2"/>
      <c r="L18" s="2"/>
      <c r="M18" s="2"/>
      <c r="N18" s="2"/>
      <c r="O18" s="2"/>
      <c r="P18" s="2"/>
      <c r="Q18" s="2"/>
      <c r="R18" s="19"/>
    </row>
    <row r="19" spans="3:18" ht="12.75">
      <c r="C19" s="69"/>
      <c r="D19" s="69"/>
      <c r="I19" s="2" t="s">
        <v>183</v>
      </c>
      <c r="J19" s="209">
        <v>6</v>
      </c>
      <c r="K19" s="3">
        <v>2</v>
      </c>
      <c r="L19" s="3">
        <v>2</v>
      </c>
      <c r="M19" s="3"/>
      <c r="N19" s="3"/>
      <c r="O19" s="3">
        <v>36</v>
      </c>
      <c r="P19" s="3">
        <v>12</v>
      </c>
      <c r="Q19" s="3">
        <v>24</v>
      </c>
      <c r="R19" s="209">
        <v>48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88" t="s">
        <v>261</v>
      </c>
      <c r="J20" s="209">
        <v>6</v>
      </c>
      <c r="K20" s="3">
        <v>3</v>
      </c>
      <c r="L20" s="3">
        <v>1</v>
      </c>
      <c r="M20" s="3">
        <v>1</v>
      </c>
      <c r="N20" s="3">
        <v>1</v>
      </c>
      <c r="O20" s="3">
        <v>38</v>
      </c>
      <c r="P20" s="3">
        <v>34</v>
      </c>
      <c r="Q20" s="3">
        <v>4</v>
      </c>
      <c r="R20" s="209">
        <v>72</v>
      </c>
    </row>
    <row r="21" spans="2:18" ht="12.75">
      <c r="B21" s="6" t="s">
        <v>253</v>
      </c>
      <c r="C21" s="71">
        <v>4</v>
      </c>
      <c r="D21" s="71">
        <v>1</v>
      </c>
      <c r="E21" s="6" t="s">
        <v>119</v>
      </c>
      <c r="F21" s="71">
        <v>20</v>
      </c>
      <c r="G21" s="71">
        <v>3</v>
      </c>
      <c r="I21" s="2" t="s">
        <v>36</v>
      </c>
      <c r="J21" s="209">
        <v>5</v>
      </c>
      <c r="K21" s="3">
        <v>2</v>
      </c>
      <c r="L21" s="3">
        <v>1</v>
      </c>
      <c r="M21" s="3">
        <v>1</v>
      </c>
      <c r="N21" s="3"/>
      <c r="O21" s="3">
        <v>30</v>
      </c>
      <c r="P21" s="3">
        <v>18</v>
      </c>
      <c r="Q21" s="3">
        <v>12</v>
      </c>
      <c r="R21" s="209">
        <v>48</v>
      </c>
    </row>
    <row r="22" spans="2:18" ht="12.75">
      <c r="B22" s="5" t="s">
        <v>37</v>
      </c>
      <c r="C22" s="70">
        <v>12</v>
      </c>
      <c r="D22" s="70">
        <v>2</v>
      </c>
      <c r="E22" s="5" t="s">
        <v>36</v>
      </c>
      <c r="F22" s="70">
        <v>12</v>
      </c>
      <c r="G22" s="70">
        <v>2</v>
      </c>
      <c r="I22" s="2" t="s">
        <v>119</v>
      </c>
      <c r="J22" s="209">
        <v>5</v>
      </c>
      <c r="K22" s="3">
        <v>3</v>
      </c>
      <c r="L22" s="3">
        <v>1</v>
      </c>
      <c r="M22" s="3"/>
      <c r="N22" s="3">
        <v>2</v>
      </c>
      <c r="O22" s="289">
        <v>34</v>
      </c>
      <c r="P22" s="3">
        <v>38</v>
      </c>
      <c r="Q22" s="3">
        <v>-4</v>
      </c>
      <c r="R22" s="209">
        <v>72</v>
      </c>
    </row>
    <row r="23" spans="2:18" ht="12.75">
      <c r="B23" s="6" t="s">
        <v>255</v>
      </c>
      <c r="C23" s="71">
        <v>14</v>
      </c>
      <c r="D23" s="71">
        <v>3</v>
      </c>
      <c r="E23" s="6" t="s">
        <v>35</v>
      </c>
      <c r="F23" s="71">
        <v>10</v>
      </c>
      <c r="G23" s="71">
        <v>1</v>
      </c>
      <c r="I23" s="2" t="s">
        <v>35</v>
      </c>
      <c r="J23" s="209">
        <v>5</v>
      </c>
      <c r="K23" s="3">
        <v>3</v>
      </c>
      <c r="L23" s="3">
        <v>1</v>
      </c>
      <c r="M23" s="3"/>
      <c r="N23" s="3">
        <v>2</v>
      </c>
      <c r="O23" s="3">
        <v>32</v>
      </c>
      <c r="P23" s="3">
        <v>40</v>
      </c>
      <c r="Q23" s="3">
        <v>-8</v>
      </c>
      <c r="R23" s="209">
        <v>72</v>
      </c>
    </row>
    <row r="24" spans="2:18" ht="12.75">
      <c r="B24" s="5" t="s">
        <v>183</v>
      </c>
      <c r="C24" s="70"/>
      <c r="D24" s="70"/>
      <c r="E24" s="5" t="s">
        <v>42</v>
      </c>
      <c r="F24" s="70"/>
      <c r="G24" s="70"/>
      <c r="I24" s="2" t="s">
        <v>253</v>
      </c>
      <c r="J24" s="209">
        <v>5</v>
      </c>
      <c r="K24" s="3">
        <v>3</v>
      </c>
      <c r="L24" s="3">
        <v>1</v>
      </c>
      <c r="M24" s="3"/>
      <c r="N24" s="3">
        <v>2</v>
      </c>
      <c r="O24" s="3">
        <v>30</v>
      </c>
      <c r="P24" s="3">
        <v>42</v>
      </c>
      <c r="Q24" s="3">
        <v>-12</v>
      </c>
      <c r="R24" s="209">
        <v>72</v>
      </c>
    </row>
    <row r="25" spans="3:18" ht="12.75">
      <c r="C25" s="69"/>
      <c r="D25" s="69"/>
      <c r="I25" s="2" t="s">
        <v>254</v>
      </c>
      <c r="J25" s="209">
        <v>4</v>
      </c>
      <c r="K25" s="3">
        <v>2</v>
      </c>
      <c r="L25" s="3">
        <v>1</v>
      </c>
      <c r="M25" s="3"/>
      <c r="N25" s="3">
        <v>1</v>
      </c>
      <c r="O25" s="3">
        <v>16</v>
      </c>
      <c r="P25" s="3">
        <v>32</v>
      </c>
      <c r="Q25" s="3">
        <v>-16</v>
      </c>
      <c r="R25" s="209">
        <v>48</v>
      </c>
    </row>
    <row r="26" spans="2:18" ht="12.75">
      <c r="B26" s="7" t="s">
        <v>9</v>
      </c>
      <c r="C26" s="67">
        <v>42547</v>
      </c>
      <c r="D26" s="68" t="s">
        <v>27</v>
      </c>
      <c r="E26" s="460" t="s">
        <v>93</v>
      </c>
      <c r="F26" s="486"/>
      <c r="G26" s="418" t="s">
        <v>98</v>
      </c>
      <c r="I26" s="136"/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119</v>
      </c>
      <c r="C29" s="71"/>
      <c r="D29" s="71"/>
      <c r="E29" s="6" t="s">
        <v>255</v>
      </c>
      <c r="F29" s="71"/>
      <c r="G29" s="71"/>
      <c r="I29" s="235"/>
    </row>
    <row r="30" spans="2:14" ht="12.75">
      <c r="B30" s="5" t="s">
        <v>36</v>
      </c>
      <c r="C30" s="70"/>
      <c r="D30" s="70"/>
      <c r="E30" s="5" t="s">
        <v>253</v>
      </c>
      <c r="F30" s="70"/>
      <c r="G30" s="70"/>
      <c r="I30" s="64"/>
      <c r="L30" s="14"/>
      <c r="M30" s="14"/>
      <c r="N30" s="14"/>
    </row>
    <row r="31" spans="2:14" ht="12.75">
      <c r="B31" s="6" t="s">
        <v>35</v>
      </c>
      <c r="C31" s="71"/>
      <c r="D31" s="71"/>
      <c r="E31" s="6" t="s">
        <v>183</v>
      </c>
      <c r="F31" s="71"/>
      <c r="G31" s="71"/>
      <c r="I31" s="292" t="s">
        <v>94</v>
      </c>
      <c r="J31" s="22"/>
      <c r="K31" s="17"/>
      <c r="L31" s="33"/>
      <c r="N31" s="19"/>
    </row>
    <row r="32" spans="2:13" ht="12.75">
      <c r="B32" s="5" t="s">
        <v>37</v>
      </c>
      <c r="C32" s="70"/>
      <c r="D32" s="70"/>
      <c r="E32" s="5" t="s">
        <v>42</v>
      </c>
      <c r="F32" s="70"/>
      <c r="G32" s="70"/>
      <c r="I32" s="2" t="s">
        <v>234</v>
      </c>
      <c r="J32" s="16"/>
      <c r="K32" s="17"/>
      <c r="L32" s="17"/>
      <c r="M32" s="17"/>
    </row>
    <row r="33" spans="3:9" ht="12.75">
      <c r="C33" s="69"/>
      <c r="D33" s="69"/>
      <c r="I33" s="2" t="s">
        <v>235</v>
      </c>
    </row>
    <row r="34" spans="2:9" ht="12.75">
      <c r="B34" s="7" t="s">
        <v>8</v>
      </c>
      <c r="C34" s="67">
        <v>42547</v>
      </c>
      <c r="D34" s="68" t="s">
        <v>1</v>
      </c>
      <c r="E34" s="460" t="s">
        <v>93</v>
      </c>
      <c r="F34" s="486"/>
      <c r="G34" s="418" t="s">
        <v>98</v>
      </c>
      <c r="I34" s="3" t="s">
        <v>257</v>
      </c>
    </row>
    <row r="35" spans="3:9" ht="12.75">
      <c r="C35" s="69"/>
      <c r="D35" s="69"/>
      <c r="I35" s="17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35</v>
      </c>
      <c r="C37" s="71"/>
      <c r="D37" s="71"/>
      <c r="E37" s="6" t="s">
        <v>36</v>
      </c>
      <c r="F37" s="71"/>
      <c r="G37" s="71"/>
    </row>
    <row r="38" spans="2:7" ht="12.75">
      <c r="B38" s="5" t="s">
        <v>183</v>
      </c>
      <c r="C38" s="70"/>
      <c r="D38" s="70"/>
      <c r="E38" s="5" t="s">
        <v>37</v>
      </c>
      <c r="F38" s="70"/>
      <c r="G38" s="70"/>
    </row>
    <row r="39" spans="2:7" ht="12.75">
      <c r="B39" s="6" t="s">
        <v>255</v>
      </c>
      <c r="C39" s="71"/>
      <c r="D39" s="71"/>
      <c r="E39" s="6" t="s">
        <v>253</v>
      </c>
      <c r="F39" s="71"/>
      <c r="G39" s="71"/>
    </row>
    <row r="40" spans="2:7" ht="12.75">
      <c r="B40" s="5" t="s">
        <v>119</v>
      </c>
      <c r="C40" s="70"/>
      <c r="D40" s="70"/>
      <c r="E40" s="5" t="s">
        <v>42</v>
      </c>
      <c r="F40" s="70"/>
      <c r="G40" s="70"/>
    </row>
    <row r="41" spans="3:4" ht="12.75">
      <c r="C41" s="69"/>
      <c r="D41" s="69"/>
    </row>
    <row r="42" spans="2:7" ht="12.75">
      <c r="B42" s="7" t="s">
        <v>7</v>
      </c>
      <c r="C42" s="67"/>
      <c r="D42" s="68" t="s">
        <v>11</v>
      </c>
      <c r="E42" s="485" t="s">
        <v>222</v>
      </c>
      <c r="F42" s="486"/>
      <c r="G42" s="111" t="s">
        <v>98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119</v>
      </c>
      <c r="C45" s="71"/>
      <c r="D45" s="71"/>
      <c r="E45" s="6" t="s">
        <v>35</v>
      </c>
      <c r="F45" s="71"/>
      <c r="G45" s="71"/>
    </row>
    <row r="46" spans="2:7" ht="12.75">
      <c r="B46" s="5" t="s">
        <v>36</v>
      </c>
      <c r="C46" s="70"/>
      <c r="D46" s="70"/>
      <c r="E46" s="5" t="s">
        <v>183</v>
      </c>
      <c r="F46" s="70"/>
      <c r="G46" s="70"/>
    </row>
    <row r="47" spans="2:7" ht="12.75">
      <c r="B47" s="6" t="s">
        <v>37</v>
      </c>
      <c r="C47" s="71"/>
      <c r="D47" s="71"/>
      <c r="E47" s="6" t="s">
        <v>255</v>
      </c>
      <c r="F47" s="71"/>
      <c r="G47" s="71"/>
    </row>
    <row r="48" spans="2:7" ht="12.75">
      <c r="B48" s="5" t="s">
        <v>253</v>
      </c>
      <c r="C48" s="70"/>
      <c r="D48" s="70"/>
      <c r="E48" s="5" t="s">
        <v>42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/>
      <c r="D50" s="68" t="s">
        <v>1</v>
      </c>
      <c r="E50" s="485" t="s">
        <v>222</v>
      </c>
      <c r="F50" s="486"/>
      <c r="G50" s="111" t="s">
        <v>98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183</v>
      </c>
      <c r="C53" s="71"/>
      <c r="D53" s="71"/>
      <c r="E53" s="6" t="s">
        <v>119</v>
      </c>
      <c r="F53" s="71"/>
      <c r="G53" s="71"/>
    </row>
    <row r="54" spans="2:7" ht="12.75">
      <c r="B54" s="5" t="s">
        <v>255</v>
      </c>
      <c r="C54" s="70"/>
      <c r="D54" s="70"/>
      <c r="E54" s="5" t="s">
        <v>36</v>
      </c>
      <c r="F54" s="70"/>
      <c r="G54" s="70"/>
    </row>
    <row r="55" spans="2:7" ht="12.75">
      <c r="B55" s="6" t="s">
        <v>253</v>
      </c>
      <c r="C55" s="71"/>
      <c r="D55" s="71"/>
      <c r="E55" s="6" t="s">
        <v>37</v>
      </c>
      <c r="F55" s="71"/>
      <c r="G55" s="71"/>
    </row>
    <row r="56" spans="2:7" ht="12.75">
      <c r="B56" s="5" t="s">
        <v>35</v>
      </c>
      <c r="C56" s="70"/>
      <c r="D56" s="70"/>
      <c r="E56" s="5" t="s">
        <v>42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B1">
      <selection activeCell="F29" sqref="F29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11.421875" style="4" customWidth="1"/>
    <col min="5" max="5" width="18.7109375" style="4" customWidth="1"/>
    <col min="6" max="7" width="11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67" t="s">
        <v>26</v>
      </c>
      <c r="C1" s="468"/>
      <c r="D1" s="468"/>
      <c r="E1" s="468"/>
      <c r="F1" s="468"/>
      <c r="G1" s="469"/>
    </row>
    <row r="2" spans="2:7" ht="12.75">
      <c r="B2" s="7" t="s">
        <v>0</v>
      </c>
      <c r="C2" s="67">
        <v>42442</v>
      </c>
      <c r="D2" s="68" t="s">
        <v>1</v>
      </c>
      <c r="E2" s="485" t="s">
        <v>85</v>
      </c>
      <c r="F2" s="486"/>
      <c r="G2" s="419" t="s">
        <v>159</v>
      </c>
    </row>
    <row r="3" spans="3:20" ht="12.75">
      <c r="C3" s="69"/>
      <c r="D3" s="69"/>
      <c r="R3" s="14"/>
      <c r="S3" s="14"/>
      <c r="T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48" t="s">
        <v>41</v>
      </c>
      <c r="J4" s="448"/>
      <c r="K4" s="295" t="s">
        <v>28</v>
      </c>
      <c r="L4" s="296" t="s">
        <v>29</v>
      </c>
      <c r="M4" s="296" t="s">
        <v>30</v>
      </c>
      <c r="N4" s="296" t="s">
        <v>31</v>
      </c>
      <c r="O4" s="296" t="s">
        <v>32</v>
      </c>
      <c r="P4" s="296" t="s">
        <v>33</v>
      </c>
      <c r="Q4" s="296" t="s">
        <v>34</v>
      </c>
      <c r="R4" s="301" t="s">
        <v>74</v>
      </c>
      <c r="S4" s="296" t="s">
        <v>73</v>
      </c>
      <c r="T4" s="302" t="s">
        <v>31</v>
      </c>
    </row>
    <row r="5" spans="2:20" ht="12.75">
      <c r="B5" s="6" t="str">
        <f>I7</f>
        <v>COUR CHEVERNY 2</v>
      </c>
      <c r="C5" s="71">
        <v>6</v>
      </c>
      <c r="D5" s="71">
        <v>1</v>
      </c>
      <c r="E5" s="6" t="str">
        <f>I6</f>
        <v>SELLES-S-CHER 2</v>
      </c>
      <c r="F5" s="71">
        <v>18</v>
      </c>
      <c r="G5" s="71">
        <v>3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37"/>
      <c r="T5" s="137"/>
    </row>
    <row r="6" spans="2:20" ht="12.75">
      <c r="B6" s="5" t="str">
        <f>I8</f>
        <v>SALBRIS 2</v>
      </c>
      <c r="C6" s="70">
        <v>6</v>
      </c>
      <c r="D6" s="70">
        <v>1</v>
      </c>
      <c r="E6" s="5" t="str">
        <f>I12</f>
        <v>ST AIGNAN/CHER</v>
      </c>
      <c r="F6" s="70">
        <v>18</v>
      </c>
      <c r="G6" s="70">
        <v>3</v>
      </c>
      <c r="I6" s="82" t="s">
        <v>192</v>
      </c>
      <c r="J6" s="3">
        <f>G5+D14+G22+D30+G38+D46+D57</f>
        <v>5</v>
      </c>
      <c r="K6" s="66">
        <v>3</v>
      </c>
      <c r="L6" s="66">
        <v>1</v>
      </c>
      <c r="M6" s="66"/>
      <c r="N6" s="66">
        <v>2</v>
      </c>
      <c r="O6" s="3">
        <f>F5+C14+F22+C30+F38+C46+C57</f>
        <v>38</v>
      </c>
      <c r="P6" s="3">
        <f>C5+F14+C22+F30+C38+F46</f>
        <v>34</v>
      </c>
      <c r="Q6" s="3">
        <f aca="true" t="shared" si="0" ref="Q6:Q12">O6-P6</f>
        <v>4</v>
      </c>
      <c r="R6" s="43">
        <f aca="true" t="shared" si="1" ref="R6:R12">O6+P6</f>
        <v>72</v>
      </c>
      <c r="S6" s="137"/>
      <c r="T6" s="137"/>
    </row>
    <row r="7" spans="2:20" ht="12.75">
      <c r="B7" s="6" t="str">
        <f>I9</f>
        <v>ROMORANTIN 2</v>
      </c>
      <c r="C7" s="71">
        <v>4</v>
      </c>
      <c r="D7" s="71">
        <v>1</v>
      </c>
      <c r="E7" s="6" t="str">
        <f>I11</f>
        <v>LANGON</v>
      </c>
      <c r="F7" s="71">
        <v>20</v>
      </c>
      <c r="G7" s="71">
        <v>3</v>
      </c>
      <c r="I7" s="82" t="s">
        <v>143</v>
      </c>
      <c r="J7" s="3">
        <f>D5+D17+G23+D31+G39+D47+G54</f>
        <v>3</v>
      </c>
      <c r="K7" s="66">
        <v>3</v>
      </c>
      <c r="L7" s="66"/>
      <c r="M7" s="66"/>
      <c r="N7" s="66">
        <v>3</v>
      </c>
      <c r="O7" s="3">
        <f>C5+C17+F23+C31+F39+C47+F54</f>
        <v>18</v>
      </c>
      <c r="P7" s="3">
        <f>F5+F17+C23+F31+C39+F47+C54</f>
        <v>54</v>
      </c>
      <c r="Q7" s="3">
        <f t="shared" si="0"/>
        <v>-36</v>
      </c>
      <c r="R7" s="43">
        <f t="shared" si="1"/>
        <v>72</v>
      </c>
      <c r="S7" s="137"/>
      <c r="T7" s="137"/>
    </row>
    <row r="8" spans="2:20" ht="12.75">
      <c r="B8" s="5" t="str">
        <f>I10</f>
        <v>PRUNIERS</v>
      </c>
      <c r="C8" s="70">
        <v>0</v>
      </c>
      <c r="D8" s="70">
        <v>0</v>
      </c>
      <c r="E8" s="5" t="s">
        <v>182</v>
      </c>
      <c r="F8" s="70">
        <v>13</v>
      </c>
      <c r="G8" s="70">
        <v>3</v>
      </c>
      <c r="I8" s="82" t="s">
        <v>38</v>
      </c>
      <c r="J8" s="3">
        <f>D6+G14+D23+G40+D48+G55</f>
        <v>7</v>
      </c>
      <c r="K8" s="66">
        <v>3</v>
      </c>
      <c r="L8" s="66">
        <v>2</v>
      </c>
      <c r="M8" s="66"/>
      <c r="N8" s="66">
        <v>1</v>
      </c>
      <c r="O8" s="3">
        <f>C6+F14+C23+C33+F40+C48+F55</f>
        <v>38</v>
      </c>
      <c r="P8" s="3">
        <f>F6+C14+F23+C40+F48+C55</f>
        <v>34</v>
      </c>
      <c r="Q8" s="3">
        <f t="shared" si="0"/>
        <v>4</v>
      </c>
      <c r="R8" s="43">
        <f t="shared" si="1"/>
        <v>72</v>
      </c>
      <c r="S8" s="137"/>
      <c r="T8" s="137"/>
    </row>
    <row r="9" spans="3:20" ht="12.75">
      <c r="C9" s="69"/>
      <c r="D9" s="69"/>
      <c r="I9" s="82" t="s">
        <v>40</v>
      </c>
      <c r="J9" s="3">
        <f>D7+G15+D22+G31+D40+G56</f>
        <v>5</v>
      </c>
      <c r="K9" s="66">
        <v>3</v>
      </c>
      <c r="L9" s="66">
        <v>1</v>
      </c>
      <c r="M9" s="87"/>
      <c r="N9" s="66">
        <v>2</v>
      </c>
      <c r="O9" s="3">
        <f>C7+F15+C22+F31+C40+F56</f>
        <v>22</v>
      </c>
      <c r="P9" s="3">
        <f>F7+C15+F22+C31+F40+C56</f>
        <v>50</v>
      </c>
      <c r="Q9" s="3">
        <f t="shared" si="0"/>
        <v>-28</v>
      </c>
      <c r="R9" s="43">
        <f t="shared" si="1"/>
        <v>72</v>
      </c>
      <c r="S9" s="137"/>
      <c r="T9" s="137"/>
    </row>
    <row r="10" spans="2:20" ht="12.75">
      <c r="B10" s="7" t="s">
        <v>5</v>
      </c>
      <c r="C10" s="67">
        <v>42470</v>
      </c>
      <c r="D10" s="68" t="s">
        <v>27</v>
      </c>
      <c r="E10" s="485" t="s">
        <v>171</v>
      </c>
      <c r="F10" s="486"/>
      <c r="G10" s="418" t="s">
        <v>161</v>
      </c>
      <c r="I10" s="82" t="s">
        <v>39</v>
      </c>
      <c r="J10" s="3">
        <f>G16+D24+G30+D39+G48+D56</f>
        <v>2</v>
      </c>
      <c r="K10" s="66">
        <v>2</v>
      </c>
      <c r="L10" s="66"/>
      <c r="M10" s="66"/>
      <c r="N10" s="66">
        <v>2</v>
      </c>
      <c r="O10" s="3">
        <f>C8+F16+C24+F30+C39+F48+C56</f>
        <v>0</v>
      </c>
      <c r="P10" s="3">
        <f>F8+C16+F24+C30+F39+C48+F56</f>
        <v>61</v>
      </c>
      <c r="Q10" s="3">
        <f t="shared" si="0"/>
        <v>-61</v>
      </c>
      <c r="R10" s="43">
        <f t="shared" si="1"/>
        <v>61</v>
      </c>
      <c r="S10" s="137">
        <v>1</v>
      </c>
      <c r="T10" s="137"/>
    </row>
    <row r="11" spans="3:20" ht="12.75">
      <c r="C11" s="69"/>
      <c r="D11" s="69"/>
      <c r="I11" s="82" t="s">
        <v>71</v>
      </c>
      <c r="J11" s="3">
        <f>G7+D16+D25+G32+D38+G47+D55</f>
        <v>8</v>
      </c>
      <c r="K11" s="66">
        <v>3</v>
      </c>
      <c r="L11" s="66">
        <v>2</v>
      </c>
      <c r="M11" s="66">
        <v>1</v>
      </c>
      <c r="N11" s="66"/>
      <c r="O11" s="3">
        <f>F7+C16+C25+F32+C38+F47+C55</f>
        <v>56</v>
      </c>
      <c r="P11" s="3">
        <f>C7+F16+F25+C32+F38+C47+F55</f>
        <v>16</v>
      </c>
      <c r="Q11" s="3">
        <f t="shared" si="0"/>
        <v>40</v>
      </c>
      <c r="R11" s="43">
        <f t="shared" si="1"/>
        <v>72</v>
      </c>
      <c r="S11" s="137"/>
      <c r="T11" s="137"/>
    </row>
    <row r="12" spans="2:20" ht="15" customHeight="1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1" t="s">
        <v>184</v>
      </c>
      <c r="J12" s="3">
        <f>G6+D15+G24+D32+F46+D54</f>
        <v>9</v>
      </c>
      <c r="K12" s="66">
        <v>3</v>
      </c>
      <c r="L12" s="87">
        <v>3</v>
      </c>
      <c r="M12" s="87"/>
      <c r="N12" s="87"/>
      <c r="O12" s="3">
        <f>F6+C15+F24+C32+C41+F46+C54</f>
        <v>62</v>
      </c>
      <c r="P12" s="3">
        <f>C6+F15+C24+F32+C46+F54</f>
        <v>10</v>
      </c>
      <c r="Q12" s="3">
        <f t="shared" si="0"/>
        <v>52</v>
      </c>
      <c r="R12" s="247">
        <f t="shared" si="1"/>
        <v>72</v>
      </c>
      <c r="S12" s="137"/>
      <c r="T12" s="137"/>
    </row>
    <row r="13" spans="2:20" ht="12.75" hidden="1">
      <c r="B13" s="6" t="str">
        <f>I8</f>
        <v>SALBRIS 2</v>
      </c>
      <c r="C13" s="71"/>
      <c r="D13" s="71"/>
      <c r="E13" s="6" t="str">
        <f>I6</f>
        <v>SELLES-S-CHER 2</v>
      </c>
      <c r="F13" s="71"/>
      <c r="G13" s="71"/>
      <c r="I13" s="81"/>
      <c r="J13" s="2"/>
      <c r="K13" s="66"/>
      <c r="L13" s="87"/>
      <c r="M13" s="87"/>
      <c r="N13" s="87"/>
      <c r="O13" s="2"/>
      <c r="P13" s="2"/>
      <c r="Q13" s="3"/>
      <c r="R13" s="20"/>
      <c r="T13" s="20"/>
    </row>
    <row r="14" spans="2:20" ht="12.75">
      <c r="B14" s="51" t="str">
        <f>I6</f>
        <v>SELLES-S-CHER 2</v>
      </c>
      <c r="C14" s="105">
        <v>10</v>
      </c>
      <c r="D14" s="105">
        <v>1</v>
      </c>
      <c r="E14" s="51" t="str">
        <f>I8</f>
        <v>SALBRIS 2</v>
      </c>
      <c r="F14" s="105">
        <v>14</v>
      </c>
      <c r="G14" s="105">
        <v>3</v>
      </c>
      <c r="I14" s="416" t="s">
        <v>182</v>
      </c>
      <c r="J14" s="1">
        <f>G8+G17+G25+G33+G41+G49+G57</f>
        <v>8</v>
      </c>
      <c r="K14" s="3">
        <v>3</v>
      </c>
      <c r="L14" s="2">
        <v>2</v>
      </c>
      <c r="M14" s="2">
        <v>1</v>
      </c>
      <c r="N14" s="2"/>
      <c r="O14" s="3">
        <f>F8+F17+F25+F33+F41+F49+F57</f>
        <v>43</v>
      </c>
      <c r="P14" s="244">
        <f>C8+C17+C25+C33+C41+C49+C57</f>
        <v>18</v>
      </c>
      <c r="Q14" s="3">
        <f>O14-P14</f>
        <v>25</v>
      </c>
      <c r="R14" s="244">
        <f>O14+P14</f>
        <v>61</v>
      </c>
      <c r="S14" s="136"/>
      <c r="T14" s="136"/>
    </row>
    <row r="15" spans="2:16" ht="12.75">
      <c r="B15" s="123" t="str">
        <f>I12</f>
        <v>ST AIGNAN/CHER</v>
      </c>
      <c r="C15" s="124">
        <v>20</v>
      </c>
      <c r="D15" s="124">
        <v>3</v>
      </c>
      <c r="E15" s="123" t="str">
        <f>I9</f>
        <v>ROMORANTIN 2</v>
      </c>
      <c r="F15" s="124">
        <v>4</v>
      </c>
      <c r="G15" s="124">
        <v>1</v>
      </c>
      <c r="I15" s="417"/>
      <c r="J15" s="17"/>
      <c r="K15" s="1"/>
      <c r="N15" s="17"/>
      <c r="O15" s="33"/>
      <c r="P15" s="17"/>
    </row>
    <row r="16" spans="2:15" ht="12.75">
      <c r="B16" s="51" t="str">
        <f>I11</f>
        <v>LANGON</v>
      </c>
      <c r="C16" s="105">
        <v>24</v>
      </c>
      <c r="D16" s="105">
        <v>3</v>
      </c>
      <c r="E16" s="51" t="str">
        <f>I10</f>
        <v>PRUNIERS</v>
      </c>
      <c r="F16" s="105">
        <v>0</v>
      </c>
      <c r="G16" s="105">
        <v>1</v>
      </c>
      <c r="O16" s="33"/>
    </row>
    <row r="17" spans="2:7" ht="12.75">
      <c r="B17" s="411" t="str">
        <f>I7</f>
        <v>COUR CHEVERNY 2</v>
      </c>
      <c r="C17" s="124">
        <v>6</v>
      </c>
      <c r="D17" s="124">
        <v>1</v>
      </c>
      <c r="E17" s="123" t="s">
        <v>182</v>
      </c>
      <c r="F17" s="124">
        <v>18</v>
      </c>
      <c r="G17" s="127">
        <v>3</v>
      </c>
    </row>
    <row r="18" spans="2:18" ht="12.75">
      <c r="B18" s="48"/>
      <c r="C18" s="69"/>
      <c r="D18" s="69"/>
      <c r="I18" s="290" t="s">
        <v>111</v>
      </c>
      <c r="J18" s="291"/>
      <c r="K18" s="291" t="s">
        <v>28</v>
      </c>
      <c r="L18" s="291" t="s">
        <v>29</v>
      </c>
      <c r="M18" s="291" t="s">
        <v>30</v>
      </c>
      <c r="N18" s="291" t="s">
        <v>31</v>
      </c>
      <c r="O18" s="291" t="s">
        <v>32</v>
      </c>
      <c r="P18" s="299" t="s">
        <v>101</v>
      </c>
      <c r="Q18" s="300" t="s">
        <v>34</v>
      </c>
      <c r="R18" s="291" t="s">
        <v>74</v>
      </c>
    </row>
    <row r="19" spans="2:18" ht="12.75">
      <c r="B19" s="7" t="s">
        <v>10</v>
      </c>
      <c r="C19" s="67">
        <v>42470</v>
      </c>
      <c r="D19" s="68" t="s">
        <v>1</v>
      </c>
      <c r="E19" s="485" t="s">
        <v>171</v>
      </c>
      <c r="F19" s="486"/>
      <c r="G19" s="418" t="s">
        <v>161</v>
      </c>
      <c r="I19" s="2" t="s">
        <v>12</v>
      </c>
      <c r="J19" s="19" t="s">
        <v>4</v>
      </c>
      <c r="K19" s="19"/>
      <c r="L19" s="19"/>
      <c r="M19" s="19"/>
      <c r="N19" s="19"/>
      <c r="O19" s="19"/>
      <c r="P19" s="19"/>
      <c r="Q19" s="209"/>
      <c r="R19" s="19"/>
    </row>
    <row r="20" spans="3:18" ht="12.75">
      <c r="C20" s="69"/>
      <c r="D20" s="69"/>
      <c r="H20" s="33"/>
      <c r="I20" s="2" t="s">
        <v>184</v>
      </c>
      <c r="J20" s="209">
        <v>9</v>
      </c>
      <c r="K20" s="209">
        <v>3</v>
      </c>
      <c r="L20" s="209">
        <v>3</v>
      </c>
      <c r="M20" s="209"/>
      <c r="N20" s="209"/>
      <c r="O20" s="209">
        <v>62</v>
      </c>
      <c r="P20" s="209">
        <v>10</v>
      </c>
      <c r="Q20" s="209">
        <v>52</v>
      </c>
      <c r="R20" s="209">
        <v>72</v>
      </c>
    </row>
    <row r="21" spans="2:18" ht="12.75">
      <c r="B21" s="5" t="s">
        <v>2</v>
      </c>
      <c r="C21" s="70" t="s">
        <v>3</v>
      </c>
      <c r="D21" s="70" t="s">
        <v>4</v>
      </c>
      <c r="E21" s="5" t="s">
        <v>2</v>
      </c>
      <c r="F21" s="5" t="s">
        <v>3</v>
      </c>
      <c r="G21" s="5" t="s">
        <v>4</v>
      </c>
      <c r="I21" s="2" t="s">
        <v>71</v>
      </c>
      <c r="J21" s="209">
        <v>8</v>
      </c>
      <c r="K21" s="209">
        <v>3</v>
      </c>
      <c r="L21" s="209">
        <v>2</v>
      </c>
      <c r="M21" s="209">
        <v>1</v>
      </c>
      <c r="N21" s="209"/>
      <c r="O21" s="209">
        <v>56</v>
      </c>
      <c r="P21" s="209">
        <v>16</v>
      </c>
      <c r="Q21" s="209">
        <v>40</v>
      </c>
      <c r="R21" s="209">
        <v>72</v>
      </c>
    </row>
    <row r="22" spans="2:18" ht="12.75">
      <c r="B22" s="6" t="str">
        <f>I9</f>
        <v>ROMORANTIN 2</v>
      </c>
      <c r="C22" s="71">
        <v>14</v>
      </c>
      <c r="D22" s="71">
        <v>3</v>
      </c>
      <c r="E22" s="6" t="str">
        <f>I6</f>
        <v>SELLES-S-CHER 2</v>
      </c>
      <c r="F22" s="71">
        <v>10</v>
      </c>
      <c r="G22" s="71">
        <v>1</v>
      </c>
      <c r="I22" s="2" t="s">
        <v>182</v>
      </c>
      <c r="J22" s="209">
        <v>8</v>
      </c>
      <c r="K22" s="209">
        <v>3</v>
      </c>
      <c r="L22" s="209">
        <v>2</v>
      </c>
      <c r="M22" s="209">
        <v>1</v>
      </c>
      <c r="N22" s="209"/>
      <c r="O22" s="209">
        <v>43</v>
      </c>
      <c r="P22" s="209">
        <v>18</v>
      </c>
      <c r="Q22" s="209">
        <v>25</v>
      </c>
      <c r="R22" s="209">
        <v>61</v>
      </c>
    </row>
    <row r="23" spans="2:18" ht="12.75">
      <c r="B23" s="5" t="str">
        <f>I8</f>
        <v>SALBRIS 2</v>
      </c>
      <c r="C23" s="70">
        <v>18</v>
      </c>
      <c r="D23" s="70">
        <v>3</v>
      </c>
      <c r="E23" s="5" t="str">
        <f>I7</f>
        <v>COUR CHEVERNY 2</v>
      </c>
      <c r="F23" s="70">
        <v>6</v>
      </c>
      <c r="G23" s="70">
        <v>1</v>
      </c>
      <c r="I23" s="2" t="s">
        <v>38</v>
      </c>
      <c r="J23" s="209">
        <v>7</v>
      </c>
      <c r="K23" s="209">
        <v>3</v>
      </c>
      <c r="L23" s="209">
        <v>2</v>
      </c>
      <c r="M23" s="209"/>
      <c r="N23" s="209">
        <v>1</v>
      </c>
      <c r="O23" s="209">
        <v>38</v>
      </c>
      <c r="P23" s="209">
        <v>34</v>
      </c>
      <c r="Q23" s="209">
        <v>4</v>
      </c>
      <c r="R23" s="209">
        <v>72</v>
      </c>
    </row>
    <row r="24" spans="2:18" ht="12.75">
      <c r="B24" s="6" t="str">
        <f>I10</f>
        <v>PRUNIERS</v>
      </c>
      <c r="C24" s="71">
        <v>0</v>
      </c>
      <c r="D24" s="71">
        <v>1</v>
      </c>
      <c r="E24" s="6" t="str">
        <f>I12</f>
        <v>ST AIGNAN/CHER</v>
      </c>
      <c r="F24" s="71">
        <v>24</v>
      </c>
      <c r="G24" s="71">
        <v>3</v>
      </c>
      <c r="I24" s="2" t="s">
        <v>192</v>
      </c>
      <c r="J24" s="209">
        <v>5</v>
      </c>
      <c r="K24" s="209">
        <v>3</v>
      </c>
      <c r="L24" s="209">
        <v>1</v>
      </c>
      <c r="M24" s="209"/>
      <c r="N24" s="209">
        <v>2</v>
      </c>
      <c r="O24" s="209">
        <v>38</v>
      </c>
      <c r="P24" s="209">
        <v>34</v>
      </c>
      <c r="Q24" s="209">
        <v>4</v>
      </c>
      <c r="R24" s="209">
        <v>72</v>
      </c>
    </row>
    <row r="25" spans="2:18" ht="12.75">
      <c r="B25" s="5" t="str">
        <f>I11</f>
        <v>LANGON</v>
      </c>
      <c r="C25" s="70">
        <v>12</v>
      </c>
      <c r="D25" s="70">
        <v>2</v>
      </c>
      <c r="E25" s="5" t="s">
        <v>182</v>
      </c>
      <c r="F25" s="70">
        <v>12</v>
      </c>
      <c r="G25" s="70">
        <v>2</v>
      </c>
      <c r="I25" s="2" t="s">
        <v>40</v>
      </c>
      <c r="J25" s="209">
        <v>5</v>
      </c>
      <c r="K25" s="209">
        <v>3</v>
      </c>
      <c r="L25" s="209">
        <v>1</v>
      </c>
      <c r="M25" s="209"/>
      <c r="N25" s="209">
        <v>2</v>
      </c>
      <c r="O25" s="209">
        <v>22</v>
      </c>
      <c r="P25" s="209">
        <v>50</v>
      </c>
      <c r="Q25" s="209">
        <v>-28</v>
      </c>
      <c r="R25" s="209">
        <v>72</v>
      </c>
    </row>
    <row r="26" spans="3:18" ht="12.75">
      <c r="C26" s="69"/>
      <c r="D26" s="69"/>
      <c r="I26" s="2" t="s">
        <v>143</v>
      </c>
      <c r="J26" s="209">
        <v>3</v>
      </c>
      <c r="K26" s="209">
        <v>3</v>
      </c>
      <c r="L26" s="209"/>
      <c r="M26" s="209"/>
      <c r="N26" s="209">
        <v>3</v>
      </c>
      <c r="O26" s="209">
        <v>18</v>
      </c>
      <c r="P26" s="209">
        <v>54</v>
      </c>
      <c r="Q26" s="209">
        <v>-36</v>
      </c>
      <c r="R26" s="209">
        <v>72</v>
      </c>
    </row>
    <row r="27" spans="2:18" ht="12.75">
      <c r="B27" s="7" t="s">
        <v>9</v>
      </c>
      <c r="C27" s="67">
        <v>42547</v>
      </c>
      <c r="D27" s="68" t="s">
        <v>27</v>
      </c>
      <c r="E27" s="485" t="s">
        <v>87</v>
      </c>
      <c r="F27" s="486"/>
      <c r="G27" s="418" t="s">
        <v>175</v>
      </c>
      <c r="I27" s="439" t="s">
        <v>39</v>
      </c>
      <c r="J27" s="46">
        <v>2</v>
      </c>
      <c r="K27" s="46">
        <v>2</v>
      </c>
      <c r="L27" s="46"/>
      <c r="M27" s="46"/>
      <c r="N27" s="46">
        <v>2</v>
      </c>
      <c r="O27" s="46">
        <v>0</v>
      </c>
      <c r="P27" s="46">
        <v>61</v>
      </c>
      <c r="Q27" s="46">
        <v>-61</v>
      </c>
      <c r="R27" s="46">
        <v>61</v>
      </c>
    </row>
    <row r="28" spans="3:19" ht="12.75">
      <c r="C28" s="69"/>
      <c r="D28" s="69"/>
      <c r="I28" s="16"/>
      <c r="J28" s="45"/>
      <c r="K28" s="41"/>
      <c r="L28" s="41"/>
      <c r="M28" s="41"/>
      <c r="N28" s="41"/>
      <c r="O28" s="45"/>
      <c r="P28" s="41"/>
      <c r="Q28" s="3"/>
      <c r="R28" s="1"/>
      <c r="S28" s="15"/>
    </row>
    <row r="29" spans="2:18" ht="12.75">
      <c r="B29" s="5" t="s">
        <v>2</v>
      </c>
      <c r="C29" s="70" t="s">
        <v>3</v>
      </c>
      <c r="D29" s="70" t="s">
        <v>4</v>
      </c>
      <c r="E29" s="5" t="s">
        <v>2</v>
      </c>
      <c r="F29" s="5" t="s">
        <v>3</v>
      </c>
      <c r="G29" s="5" t="s">
        <v>4</v>
      </c>
      <c r="I29" s="17"/>
      <c r="J29" s="17"/>
      <c r="O29" s="17"/>
      <c r="R29" s="17"/>
    </row>
    <row r="30" spans="2:7" ht="12.75">
      <c r="B30" s="6" t="str">
        <f>I6</f>
        <v>SELLES-S-CHER 2</v>
      </c>
      <c r="C30" s="71"/>
      <c r="D30" s="71"/>
      <c r="E30" s="6" t="str">
        <f>I10</f>
        <v>PRUNIERS</v>
      </c>
      <c r="F30" s="71"/>
      <c r="G30" s="71"/>
    </row>
    <row r="31" spans="2:7" ht="12.75">
      <c r="B31" s="5" t="str">
        <f>I7</f>
        <v>COUR CHEVERNY 2</v>
      </c>
      <c r="C31" s="70"/>
      <c r="D31" s="70"/>
      <c r="E31" s="5" t="str">
        <f>I9</f>
        <v>ROMORANTIN 2</v>
      </c>
      <c r="F31" s="70"/>
      <c r="G31" s="70"/>
    </row>
    <row r="32" spans="2:9" ht="12.75">
      <c r="B32" s="6" t="str">
        <f>I12</f>
        <v>ST AIGNAN/CHER</v>
      </c>
      <c r="C32" s="71"/>
      <c r="D32" s="71"/>
      <c r="E32" s="6" t="str">
        <f>I11</f>
        <v>LANGON</v>
      </c>
      <c r="F32" s="71"/>
      <c r="G32" s="71"/>
      <c r="I32" s="234"/>
    </row>
    <row r="33" spans="2:12" ht="12.75">
      <c r="B33" s="5" t="str">
        <f>I8</f>
        <v>SALBRIS 2</v>
      </c>
      <c r="C33" s="70"/>
      <c r="D33" s="70"/>
      <c r="E33" s="5" t="s">
        <v>182</v>
      </c>
      <c r="F33" s="70"/>
      <c r="G33" s="70"/>
      <c r="I33" s="14"/>
      <c r="L33" s="14"/>
    </row>
    <row r="34" spans="3:14" ht="12.75">
      <c r="C34" s="69"/>
      <c r="D34" s="69"/>
      <c r="I34" s="303" t="s">
        <v>94</v>
      </c>
      <c r="J34" s="22"/>
      <c r="K34" s="17"/>
      <c r="M34" s="17"/>
      <c r="N34" s="15"/>
    </row>
    <row r="35" spans="2:13" ht="12.75">
      <c r="B35" s="7" t="s">
        <v>8</v>
      </c>
      <c r="C35" s="67">
        <v>42547</v>
      </c>
      <c r="D35" s="68" t="s">
        <v>1</v>
      </c>
      <c r="E35" s="485" t="s">
        <v>87</v>
      </c>
      <c r="F35" s="486"/>
      <c r="G35" s="418" t="s">
        <v>175</v>
      </c>
      <c r="I35" s="2" t="s">
        <v>234</v>
      </c>
      <c r="J35" s="16"/>
      <c r="K35" s="17"/>
      <c r="L35" s="17"/>
      <c r="M35" s="17"/>
    </row>
    <row r="36" spans="3:10" ht="12.75">
      <c r="C36" s="69"/>
      <c r="D36" s="69"/>
      <c r="I36" s="62" t="s">
        <v>237</v>
      </c>
      <c r="J36" s="15"/>
    </row>
    <row r="37" spans="2:7" ht="12.75">
      <c r="B37" s="5" t="s">
        <v>2</v>
      </c>
      <c r="C37" s="70" t="s">
        <v>3</v>
      </c>
      <c r="D37" s="70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</v>
      </c>
      <c r="C38" s="71"/>
      <c r="D38" s="71"/>
      <c r="E38" s="6" t="str">
        <f>I6</f>
        <v>SELLES-S-CHER 2</v>
      </c>
      <c r="F38" s="71"/>
      <c r="G38" s="71"/>
    </row>
    <row r="39" spans="2:7" ht="12.75">
      <c r="B39" s="5" t="str">
        <f>I10</f>
        <v>PRUNIERS</v>
      </c>
      <c r="C39" s="70"/>
      <c r="D39" s="70"/>
      <c r="E39" s="5" t="str">
        <f>I7</f>
        <v>COUR CHEVERNY 2</v>
      </c>
      <c r="F39" s="70"/>
      <c r="G39" s="70"/>
    </row>
    <row r="40" spans="2:7" ht="12.75">
      <c r="B40" s="6" t="str">
        <f>I9</f>
        <v>ROMORANTIN 2</v>
      </c>
      <c r="C40" s="71"/>
      <c r="D40" s="71"/>
      <c r="E40" s="6" t="str">
        <f>I8</f>
        <v>SALBRIS 2</v>
      </c>
      <c r="F40" s="71"/>
      <c r="G40" s="71"/>
    </row>
    <row r="41" spans="2:7" ht="12.75">
      <c r="B41" s="5" t="str">
        <f>I12</f>
        <v>ST AIGNAN/CHER</v>
      </c>
      <c r="C41" s="70"/>
      <c r="D41" s="70"/>
      <c r="E41" s="5" t="s">
        <v>182</v>
      </c>
      <c r="F41" s="70"/>
      <c r="G41" s="70"/>
    </row>
    <row r="42" spans="3:4" ht="12.75">
      <c r="C42" s="69"/>
      <c r="D42" s="69"/>
    </row>
    <row r="43" spans="2:7" ht="12.75">
      <c r="B43" s="7" t="s">
        <v>7</v>
      </c>
      <c r="C43" s="67">
        <v>42631</v>
      </c>
      <c r="D43" s="68" t="s">
        <v>259</v>
      </c>
      <c r="E43" s="485" t="s">
        <v>86</v>
      </c>
      <c r="F43" s="486"/>
      <c r="G43" s="111"/>
    </row>
    <row r="44" spans="3:4" ht="12.75">
      <c r="C44" s="69"/>
      <c r="D44" s="69"/>
    </row>
    <row r="45" spans="2:7" ht="12.75">
      <c r="B45" s="5" t="s">
        <v>2</v>
      </c>
      <c r="C45" s="70" t="s">
        <v>3</v>
      </c>
      <c r="D45" s="70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71"/>
      <c r="D46" s="71"/>
      <c r="E46" s="6" t="str">
        <f>I12</f>
        <v>ST AIGNAN/CHER</v>
      </c>
      <c r="F46" s="71"/>
      <c r="G46" s="71"/>
    </row>
    <row r="47" spans="2:7" ht="12.75">
      <c r="B47" s="5" t="str">
        <f>I7</f>
        <v>COUR CHEVERNY 2</v>
      </c>
      <c r="C47" s="70"/>
      <c r="D47" s="70"/>
      <c r="E47" s="5" t="str">
        <f>I11</f>
        <v>LANGON</v>
      </c>
      <c r="F47" s="70"/>
      <c r="G47" s="70"/>
    </row>
    <row r="48" spans="2:7" ht="12.75">
      <c r="B48" s="6" t="str">
        <f>I8</f>
        <v>SALBRIS 2</v>
      </c>
      <c r="C48" s="71"/>
      <c r="D48" s="71"/>
      <c r="E48" s="6" t="str">
        <f>I10</f>
        <v>PRUNIERS</v>
      </c>
      <c r="F48" s="71"/>
      <c r="G48" s="71"/>
    </row>
    <row r="49" spans="2:7" ht="12.75">
      <c r="B49" s="5" t="str">
        <f>I9</f>
        <v>ROMORANTIN 2</v>
      </c>
      <c r="C49" s="70"/>
      <c r="D49" s="70"/>
      <c r="E49" s="5" t="s">
        <v>182</v>
      </c>
      <c r="F49" s="70"/>
      <c r="G49" s="70"/>
    </row>
    <row r="50" spans="3:4" ht="12.75">
      <c r="C50" s="69"/>
      <c r="D50" s="69"/>
    </row>
    <row r="51" spans="2:7" ht="12.75">
      <c r="B51" s="7" t="s">
        <v>6</v>
      </c>
      <c r="C51" s="67">
        <v>42631</v>
      </c>
      <c r="D51" s="68" t="s">
        <v>258</v>
      </c>
      <c r="E51" s="485" t="s">
        <v>86</v>
      </c>
      <c r="F51" s="486"/>
      <c r="G51" s="111"/>
    </row>
    <row r="52" spans="3:4" ht="12.75">
      <c r="C52" s="69"/>
      <c r="D52" s="69"/>
    </row>
    <row r="53" spans="2:7" ht="12.75">
      <c r="B53" s="5" t="s">
        <v>2</v>
      </c>
      <c r="C53" s="70" t="s">
        <v>3</v>
      </c>
      <c r="D53" s="70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ST AIGNAN/CHER</v>
      </c>
      <c r="C54" s="71"/>
      <c r="D54" s="71"/>
      <c r="E54" s="6" t="str">
        <f>I7</f>
        <v>COUR CHEVERNY 2</v>
      </c>
      <c r="F54" s="71"/>
      <c r="G54" s="71"/>
    </row>
    <row r="55" spans="2:7" ht="12.75">
      <c r="B55" s="5" t="str">
        <f>I11</f>
        <v>LANGON</v>
      </c>
      <c r="C55" s="70"/>
      <c r="D55" s="70"/>
      <c r="E55" s="5" t="str">
        <f>I8</f>
        <v>SALBRIS 2</v>
      </c>
      <c r="F55" s="70"/>
      <c r="G55" s="70"/>
    </row>
    <row r="56" spans="2:7" ht="12.75">
      <c r="B56" s="6" t="str">
        <f>I10</f>
        <v>PRUNIERS</v>
      </c>
      <c r="C56" s="71"/>
      <c r="D56" s="71"/>
      <c r="E56" s="6" t="str">
        <f>I9</f>
        <v>ROMORANTIN 2</v>
      </c>
      <c r="F56" s="71"/>
      <c r="G56" s="71"/>
    </row>
    <row r="57" spans="2:7" ht="12.75">
      <c r="B57" s="5" t="str">
        <f>I6</f>
        <v>SELLES-S-CHER 2</v>
      </c>
      <c r="C57" s="70"/>
      <c r="D57" s="70"/>
      <c r="E57" s="5" t="s">
        <v>182</v>
      </c>
      <c r="F57" s="70"/>
      <c r="G57" s="70"/>
    </row>
  </sheetData>
  <sheetProtection/>
  <mergeCells count="9">
    <mergeCell ref="E51:F51"/>
    <mergeCell ref="I4:J4"/>
    <mergeCell ref="E2:F2"/>
    <mergeCell ref="E10:F10"/>
    <mergeCell ref="E19:F19"/>
    <mergeCell ref="B1:G1"/>
    <mergeCell ref="E27:F27"/>
    <mergeCell ref="E35:F35"/>
    <mergeCell ref="E43:F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 REYNA</cp:lastModifiedBy>
  <cp:lastPrinted>2015-06-02T15:23:15Z</cp:lastPrinted>
  <dcterms:created xsi:type="dcterms:W3CDTF">1996-10-21T11:03:58Z</dcterms:created>
  <dcterms:modified xsi:type="dcterms:W3CDTF">2016-06-26T15:27:40Z</dcterms:modified>
  <cp:category/>
  <cp:version/>
  <cp:contentType/>
  <cp:contentStatus/>
</cp:coreProperties>
</file>